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b2c2fd53d08324/Desktop/"/>
    </mc:Choice>
  </mc:AlternateContent>
  <xr:revisionPtr revIDLastSave="0" documentId="8_{3BE2A998-4025-4096-BBB6-301ED21C75AF}" xr6:coauthVersionLast="47" xr6:coauthVersionMax="47" xr10:uidLastSave="{00000000-0000-0000-0000-000000000000}"/>
  <bookViews>
    <workbookView xWindow="-120" yWindow="-120" windowWidth="20730" windowHeight="11160" xr2:uid="{287883F3-6722-460F-8675-FD1AD676DD16}"/>
  </bookViews>
  <sheets>
    <sheet name="2026　個人成績" sheetId="1" r:id="rId1"/>
    <sheet name="試合結果" sheetId="2" r:id="rId2"/>
  </sheets>
  <definedNames>
    <definedName name="_xlnm._FilterDatabase" localSheetId="0" hidden="1">'2026　個人成績'!$B$28:$Y$48</definedName>
    <definedName name="_xlnm._FilterDatabase" localSheetId="1" hidden="1">試合結果!$A$4:$T$38</definedName>
    <definedName name="_xlnm.Print_Area" localSheetId="1">試合結果!$A$1:$S$39</definedName>
  </definedNames>
  <calcPr calcId="191029"/>
</workbook>
</file>

<file path=xl/calcChain.xml><?xml version="1.0" encoding="utf-8"?>
<calcChain xmlns="http://schemas.openxmlformats.org/spreadsheetml/2006/main">
  <c r="D7" i="1" l="1"/>
  <c r="E7" i="1"/>
  <c r="F7" i="1"/>
  <c r="S8" i="1"/>
  <c r="K8" i="1"/>
  <c r="J8" i="1"/>
  <c r="U42" i="1"/>
  <c r="G42" i="1"/>
  <c r="T42" i="1"/>
  <c r="V42" i="1"/>
  <c r="W6" i="1"/>
  <c r="W7" i="1"/>
  <c r="U7" i="1"/>
  <c r="U6" i="1"/>
  <c r="Q6" i="1"/>
  <c r="U32" i="1"/>
  <c r="J7" i="1"/>
  <c r="J6" i="1"/>
  <c r="G35" i="1"/>
  <c r="T35" i="1"/>
  <c r="G7" i="1"/>
  <c r="X45" i="1"/>
  <c r="U45" i="1"/>
  <c r="G45" i="1"/>
  <c r="L45" i="1"/>
  <c r="D15" i="1"/>
  <c r="G38" i="1"/>
  <c r="L38" i="1"/>
  <c r="U38" i="1"/>
  <c r="X38" i="1"/>
  <c r="G36" i="1"/>
  <c r="T36" i="1"/>
  <c r="U36" i="1"/>
  <c r="X36" i="1"/>
  <c r="G34" i="1"/>
  <c r="L34" i="1"/>
  <c r="U34" i="1"/>
  <c r="X34" i="1"/>
  <c r="G33" i="1"/>
  <c r="L33" i="1"/>
  <c r="U33" i="1"/>
  <c r="X33" i="1"/>
  <c r="G48" i="1"/>
  <c r="L48" i="1"/>
  <c r="U48" i="1"/>
  <c r="X48" i="1"/>
  <c r="G39" i="1"/>
  <c r="L39" i="1"/>
  <c r="U39" i="1"/>
  <c r="X39" i="1"/>
  <c r="X46" i="1"/>
  <c r="U46" i="1"/>
  <c r="G46" i="1"/>
  <c r="L46" i="1"/>
  <c r="G54" i="1"/>
  <c r="L54" i="1"/>
  <c r="U54" i="1"/>
  <c r="X54" i="1"/>
  <c r="G43" i="1"/>
  <c r="L43" i="1"/>
  <c r="T43" i="1"/>
  <c r="U43" i="1"/>
  <c r="X43" i="1"/>
  <c r="G51" i="1"/>
  <c r="T51" i="1"/>
  <c r="U51" i="1"/>
  <c r="X51" i="1"/>
  <c r="G49" i="1"/>
  <c r="T49" i="1"/>
  <c r="V49" i="1"/>
  <c r="U49" i="1"/>
  <c r="X49" i="1"/>
  <c r="G37" i="1"/>
  <c r="T37" i="1"/>
  <c r="V37" i="1"/>
  <c r="U37" i="1"/>
  <c r="X37" i="1"/>
  <c r="G31" i="1"/>
  <c r="T31" i="1"/>
  <c r="U31" i="1"/>
  <c r="X31" i="1"/>
  <c r="U35" i="1"/>
  <c r="X35" i="1"/>
  <c r="G40" i="1"/>
  <c r="L40" i="1"/>
  <c r="U40" i="1"/>
  <c r="X40" i="1"/>
  <c r="G29" i="1"/>
  <c r="M6" i="1"/>
  <c r="U29" i="1"/>
  <c r="X29" i="1"/>
  <c r="G32" i="1"/>
  <c r="X32" i="1"/>
  <c r="G53" i="1"/>
  <c r="L53" i="1"/>
  <c r="U53" i="1"/>
  <c r="X53" i="1"/>
  <c r="G44" i="1"/>
  <c r="T44" i="1"/>
  <c r="U44" i="1"/>
  <c r="X44" i="1"/>
  <c r="G30" i="1"/>
  <c r="L30" i="1"/>
  <c r="K7" i="1"/>
  <c r="T30" i="1"/>
  <c r="U30" i="1"/>
  <c r="X30" i="1"/>
  <c r="X50" i="1"/>
  <c r="U50" i="1"/>
  <c r="G50" i="1"/>
  <c r="L50" i="1"/>
  <c r="X41" i="1"/>
  <c r="U41" i="1"/>
  <c r="G41" i="1"/>
  <c r="T41" i="1"/>
  <c r="V41" i="1"/>
  <c r="L41" i="1"/>
  <c r="X52" i="1"/>
  <c r="U52" i="1"/>
  <c r="G52" i="1"/>
  <c r="L52" i="1"/>
  <c r="X47" i="1"/>
  <c r="U47" i="1"/>
  <c r="G47" i="1"/>
  <c r="T47" i="1"/>
  <c r="H3" i="2"/>
  <c r="E3" i="2"/>
  <c r="D12" i="1"/>
  <c r="L3" i="2"/>
  <c r="J3" i="2"/>
  <c r="D13" i="1"/>
  <c r="D21" i="1"/>
  <c r="D14" i="1"/>
  <c r="D17" i="1"/>
  <c r="D16" i="1"/>
  <c r="D18" i="1"/>
  <c r="D19" i="1"/>
  <c r="D20" i="1"/>
  <c r="D22" i="1"/>
  <c r="D23" i="1"/>
  <c r="K23" i="1"/>
  <c r="K19" i="1"/>
  <c r="K18" i="1"/>
  <c r="K14" i="1"/>
  <c r="K13" i="1"/>
  <c r="K17" i="1"/>
  <c r="K15" i="1"/>
  <c r="K16" i="1"/>
  <c r="K20" i="1"/>
  <c r="K21" i="1"/>
  <c r="K22" i="1"/>
  <c r="K24" i="1"/>
  <c r="K12" i="1"/>
  <c r="D24" i="1"/>
  <c r="T40" i="1"/>
  <c r="V40" i="1"/>
  <c r="L31" i="1"/>
  <c r="T46" i="1"/>
  <c r="L32" i="1"/>
  <c r="V43" i="1"/>
  <c r="T52" i="1"/>
  <c r="L49" i="1"/>
  <c r="T38" i="1"/>
  <c r="V46" i="1"/>
  <c r="L47" i="1"/>
  <c r="T32" i="1"/>
  <c r="V32" i="1"/>
  <c r="L37" i="1"/>
  <c r="L51" i="1"/>
  <c r="T54" i="1"/>
  <c r="V54" i="1"/>
  <c r="T34" i="1"/>
  <c r="V34" i="1"/>
  <c r="V51" i="1"/>
  <c r="V52" i="1"/>
  <c r="T33" i="1"/>
  <c r="V33" i="1"/>
  <c r="T48" i="1"/>
  <c r="V48" i="1"/>
  <c r="V38" i="1"/>
  <c r="V47" i="1"/>
  <c r="T53" i="1"/>
  <c r="V53" i="1"/>
  <c r="T39" i="1"/>
  <c r="V39" i="1"/>
  <c r="L36" i="1"/>
  <c r="V30" i="1"/>
  <c r="S6" i="1"/>
  <c r="V36" i="1"/>
  <c r="L42" i="1"/>
  <c r="V44" i="1"/>
  <c r="T29" i="1"/>
  <c r="V29" i="1"/>
  <c r="S7" i="1"/>
  <c r="T50" i="1"/>
  <c r="V50" i="1"/>
  <c r="T45" i="1"/>
  <c r="V45" i="1"/>
  <c r="L44" i="1"/>
  <c r="L35" i="1"/>
  <c r="L29" i="1"/>
  <c r="K6" i="1"/>
  <c r="V35" i="1"/>
  <c r="V31" i="1"/>
  <c r="C7" i="1"/>
</calcChain>
</file>

<file path=xl/sharedStrings.xml><?xml version="1.0" encoding="utf-8"?>
<sst xmlns="http://schemas.openxmlformats.org/spreadsheetml/2006/main" count="299" uniqueCount="147">
  <si>
    <t>投手名</t>
    <rPh sb="0" eb="2">
      <t>トウシュ</t>
    </rPh>
    <rPh sb="2" eb="3">
      <t>メイ</t>
    </rPh>
    <phoneticPr fontId="2"/>
  </si>
  <si>
    <t>防御率</t>
    <rPh sb="0" eb="3">
      <t>ボウギョリツ</t>
    </rPh>
    <phoneticPr fontId="2"/>
  </si>
  <si>
    <t>試合数</t>
    <rPh sb="0" eb="2">
      <t>シアイ</t>
    </rPh>
    <rPh sb="2" eb="3">
      <t>スウ</t>
    </rPh>
    <phoneticPr fontId="2"/>
  </si>
  <si>
    <t>自責点</t>
    <rPh sb="0" eb="2">
      <t>ジセキ</t>
    </rPh>
    <rPh sb="2" eb="3">
      <t>テン</t>
    </rPh>
    <phoneticPr fontId="2"/>
  </si>
  <si>
    <t>失点</t>
    <rPh sb="0" eb="2">
      <t>シッテン</t>
    </rPh>
    <phoneticPr fontId="2"/>
  </si>
  <si>
    <t>勝敗</t>
    <rPh sb="0" eb="2">
      <t>ショウハイ</t>
    </rPh>
    <phoneticPr fontId="2"/>
  </si>
  <si>
    <t>0勝0敗</t>
    <rPh sb="1" eb="2">
      <t>ショウ</t>
    </rPh>
    <rPh sb="3" eb="4">
      <t>ハイ</t>
    </rPh>
    <phoneticPr fontId="2"/>
  </si>
  <si>
    <t>四死球</t>
    <rPh sb="0" eb="3">
      <t>シシキュウ</t>
    </rPh>
    <phoneticPr fontId="2"/>
  </si>
  <si>
    <t>背番号</t>
    <rPh sb="0" eb="3">
      <t>セバンゴウ</t>
    </rPh>
    <phoneticPr fontId="2"/>
  </si>
  <si>
    <t>選手名</t>
    <rPh sb="0" eb="3">
      <t>センシュメイ</t>
    </rPh>
    <phoneticPr fontId="2"/>
  </si>
  <si>
    <t>打数</t>
    <rPh sb="0" eb="2">
      <t>ダスウ</t>
    </rPh>
    <phoneticPr fontId="2"/>
  </si>
  <si>
    <t>安打</t>
    <rPh sb="0" eb="2">
      <t>アンダ</t>
    </rPh>
    <phoneticPr fontId="2"/>
  </si>
  <si>
    <t>打率</t>
    <rPh sb="0" eb="2">
      <t>ダリツ</t>
    </rPh>
    <phoneticPr fontId="2"/>
  </si>
  <si>
    <t>打点</t>
    <rPh sb="0" eb="2">
      <t>ダテン</t>
    </rPh>
    <phoneticPr fontId="2"/>
  </si>
  <si>
    <t>盗塁</t>
    <rPh sb="0" eb="2">
      <t>トウルイ</t>
    </rPh>
    <phoneticPr fontId="2"/>
  </si>
  <si>
    <t>犠打</t>
    <rPh sb="0" eb="2">
      <t>ギダ</t>
    </rPh>
    <phoneticPr fontId="2"/>
  </si>
  <si>
    <t>打席</t>
    <rPh sb="0" eb="2">
      <t>ダセキ</t>
    </rPh>
    <phoneticPr fontId="2"/>
  </si>
  <si>
    <t>本塁打</t>
    <rPh sb="0" eb="3">
      <t>ホンルイダ</t>
    </rPh>
    <phoneticPr fontId="2"/>
  </si>
  <si>
    <t>中尾</t>
    <rPh sb="0" eb="2">
      <t>ナカオ</t>
    </rPh>
    <phoneticPr fontId="2"/>
  </si>
  <si>
    <t>－</t>
  </si>
  <si>
    <t>全</t>
    <rPh sb="0" eb="1">
      <t>ゼン</t>
    </rPh>
    <phoneticPr fontId="2"/>
  </si>
  <si>
    <t>試</t>
    <rPh sb="0" eb="1">
      <t>タメシ</t>
    </rPh>
    <phoneticPr fontId="2"/>
  </si>
  <si>
    <t>合</t>
    <rPh sb="0" eb="1">
      <t>ゴウ</t>
    </rPh>
    <phoneticPr fontId="2"/>
  </si>
  <si>
    <t>勝</t>
    <rPh sb="0" eb="1">
      <t>カチ</t>
    </rPh>
    <phoneticPr fontId="2"/>
  </si>
  <si>
    <t>敗</t>
    <rPh sb="0" eb="1">
      <t>ハイ</t>
    </rPh>
    <phoneticPr fontId="2"/>
  </si>
  <si>
    <t>分</t>
    <rPh sb="0" eb="1">
      <t>ワ</t>
    </rPh>
    <phoneticPr fontId="2"/>
  </si>
  <si>
    <t>白石</t>
  </si>
  <si>
    <t>牧</t>
  </si>
  <si>
    <t>安谷</t>
  </si>
  <si>
    <t>田中　翔</t>
  </si>
  <si>
    <t>江頭</t>
  </si>
  <si>
    <t>球場</t>
    <phoneticPr fontId="2"/>
  </si>
  <si>
    <t>対戦相手</t>
    <phoneticPr fontId="2"/>
  </si>
  <si>
    <t>日時</t>
    <phoneticPr fontId="2"/>
  </si>
  <si>
    <t>備考</t>
    <phoneticPr fontId="2"/>
  </si>
  <si>
    <t>勝敗投手</t>
    <phoneticPr fontId="2"/>
  </si>
  <si>
    <t>神崎　陽祐</t>
    <rPh sb="0" eb="2">
      <t>コウザキ</t>
    </rPh>
    <phoneticPr fontId="2"/>
  </si>
  <si>
    <t>四球</t>
    <rPh sb="0" eb="2">
      <t>シキュウ</t>
    </rPh>
    <phoneticPr fontId="2"/>
  </si>
  <si>
    <t>死球</t>
    <rPh sb="0" eb="2">
      <t>シキュウ</t>
    </rPh>
    <phoneticPr fontId="2"/>
  </si>
  <si>
    <t>チーム計</t>
    <rPh sb="3" eb="4">
      <t>ケイ</t>
    </rPh>
    <phoneticPr fontId="2"/>
  </si>
  <si>
    <t>イニング</t>
    <phoneticPr fontId="2"/>
  </si>
  <si>
    <t>奪三振</t>
    <phoneticPr fontId="2"/>
  </si>
  <si>
    <t>奪三振率</t>
    <phoneticPr fontId="2"/>
  </si>
  <si>
    <t>山本</t>
    <phoneticPr fontId="2"/>
  </si>
  <si>
    <t>田中</t>
    <phoneticPr fontId="2"/>
  </si>
  <si>
    <t>江頭</t>
    <phoneticPr fontId="2"/>
  </si>
  <si>
    <t>不戦勝</t>
    <phoneticPr fontId="2"/>
  </si>
  <si>
    <t>出塁率</t>
    <phoneticPr fontId="2"/>
  </si>
  <si>
    <t>長打率</t>
    <phoneticPr fontId="2"/>
  </si>
  <si>
    <t>三振</t>
    <phoneticPr fontId="2"/>
  </si>
  <si>
    <t>三振率</t>
    <phoneticPr fontId="2"/>
  </si>
  <si>
    <t>坂口</t>
    <phoneticPr fontId="2"/>
  </si>
  <si>
    <t>竹上</t>
    <phoneticPr fontId="2"/>
  </si>
  <si>
    <t>親川　隼士</t>
    <phoneticPr fontId="2"/>
  </si>
  <si>
    <t>清水</t>
    <rPh sb="0" eb="2">
      <t>シミズ</t>
    </rPh>
    <phoneticPr fontId="2"/>
  </si>
  <si>
    <t>犠飛</t>
    <rPh sb="1" eb="2">
      <t>ト</t>
    </rPh>
    <phoneticPr fontId="2"/>
  </si>
  <si>
    <t>竹上　充</t>
    <rPh sb="3" eb="4">
      <t>ミツル</t>
    </rPh>
    <phoneticPr fontId="2"/>
  </si>
  <si>
    <t>単打</t>
  </si>
  <si>
    <t>二塁打</t>
  </si>
  <si>
    <t>三塁打</t>
  </si>
  <si>
    <t>被本塁打</t>
    <rPh sb="0" eb="1">
      <t>ヒ</t>
    </rPh>
    <rPh sb="1" eb="4">
      <t>ホンルイダ</t>
    </rPh>
    <phoneticPr fontId="2"/>
  </si>
  <si>
    <t>篠崎</t>
    <rPh sb="0" eb="2">
      <t>シノザキ</t>
    </rPh>
    <phoneticPr fontId="2"/>
  </si>
  <si>
    <t>高尾</t>
    <rPh sb="0" eb="2">
      <t>タカオ</t>
    </rPh>
    <phoneticPr fontId="2"/>
  </si>
  <si>
    <t>大久保</t>
    <rPh sb="0" eb="3">
      <t>オオクボ</t>
    </rPh>
    <phoneticPr fontId="2"/>
  </si>
  <si>
    <t>OPS</t>
    <phoneticPr fontId="2"/>
  </si>
  <si>
    <t>被安打</t>
    <rPh sb="0" eb="1">
      <t>ヒ</t>
    </rPh>
    <rPh sb="1" eb="3">
      <t>アンダ</t>
    </rPh>
    <phoneticPr fontId="2"/>
  </si>
  <si>
    <t>盗塁死</t>
    <rPh sb="0" eb="2">
      <t>トウルイ</t>
    </rPh>
    <rPh sb="2" eb="3">
      <t>シ</t>
    </rPh>
    <phoneticPr fontId="2"/>
  </si>
  <si>
    <t>併殺</t>
    <rPh sb="0" eb="2">
      <t>ヘイサツ</t>
    </rPh>
    <phoneticPr fontId="2"/>
  </si>
  <si>
    <t>入力ルール</t>
    <rPh sb="0" eb="2">
      <t>ニュウリョク</t>
    </rPh>
    <phoneticPr fontId="2"/>
  </si>
  <si>
    <t>黒：ページ内関数</t>
    <rPh sb="0" eb="1">
      <t>クロ</t>
    </rPh>
    <rPh sb="5" eb="6">
      <t>ナイ</t>
    </rPh>
    <rPh sb="6" eb="8">
      <t>カンスウ</t>
    </rPh>
    <phoneticPr fontId="2"/>
  </si>
  <si>
    <r>
      <rPr>
        <b/>
        <sz val="10"/>
        <color indexed="30"/>
        <rFont val="Meiryo UI"/>
        <family val="3"/>
        <charset val="128"/>
      </rPr>
      <t>青</t>
    </r>
    <r>
      <rPr>
        <b/>
        <sz val="10"/>
        <rFont val="Meiryo UI"/>
        <family val="3"/>
        <charset val="128"/>
      </rPr>
      <t>：手打ち箇所</t>
    </r>
    <rPh sb="0" eb="1">
      <t>アオ</t>
    </rPh>
    <rPh sb="2" eb="4">
      <t>テウ</t>
    </rPh>
    <rPh sb="5" eb="7">
      <t>カショ</t>
    </rPh>
    <phoneticPr fontId="2"/>
  </si>
  <si>
    <r>
      <rPr>
        <b/>
        <sz val="10"/>
        <color indexed="17"/>
        <rFont val="Meiryo UI"/>
        <family val="3"/>
        <charset val="128"/>
      </rPr>
      <t>緑</t>
    </r>
    <r>
      <rPr>
        <b/>
        <sz val="10"/>
        <rFont val="Meiryo UI"/>
        <family val="3"/>
        <charset val="128"/>
      </rPr>
      <t>：他タブ参照関数</t>
    </r>
    <rPh sb="0" eb="1">
      <t>ミドリ</t>
    </rPh>
    <rPh sb="2" eb="3">
      <t>タ</t>
    </rPh>
    <rPh sb="5" eb="9">
      <t>サンショウカンスウ</t>
    </rPh>
    <phoneticPr fontId="2"/>
  </si>
  <si>
    <t>得点</t>
    <rPh sb="0" eb="2">
      <t>トクテン</t>
    </rPh>
    <phoneticPr fontId="2"/>
  </si>
  <si>
    <t>オープン戦</t>
    <rPh sb="4" eb="5">
      <t>セン</t>
    </rPh>
    <phoneticPr fontId="2"/>
  </si>
  <si>
    <t>●</t>
    <phoneticPr fontId="2"/>
  </si>
  <si>
    <t>社領南</t>
    <rPh sb="0" eb="1">
      <t>シャ</t>
    </rPh>
    <rPh sb="1" eb="2">
      <t>リョウ</t>
    </rPh>
    <rPh sb="2" eb="3">
      <t>ミナミ</t>
    </rPh>
    <phoneticPr fontId="2"/>
  </si>
  <si>
    <t>岡</t>
    <rPh sb="0" eb="1">
      <t>オカ</t>
    </rPh>
    <phoneticPr fontId="2"/>
  </si>
  <si>
    <t>最多安打</t>
    <rPh sb="0" eb="2">
      <t>サイタ</t>
    </rPh>
    <rPh sb="2" eb="4">
      <t>アンダ</t>
    </rPh>
    <phoneticPr fontId="2"/>
  </si>
  <si>
    <t>2位</t>
    <rPh sb="1" eb="2">
      <t>イ</t>
    </rPh>
    <phoneticPr fontId="2"/>
  </si>
  <si>
    <t>3位</t>
    <rPh sb="1" eb="2">
      <t>イ</t>
    </rPh>
    <phoneticPr fontId="2"/>
  </si>
  <si>
    <t>1位</t>
    <rPh sb="1" eb="2">
      <t>イ</t>
    </rPh>
    <phoneticPr fontId="2"/>
  </si>
  <si>
    <t>タイトル</t>
    <phoneticPr fontId="2"/>
  </si>
  <si>
    <t>三振王</t>
    <rPh sb="0" eb="2">
      <t>サンシン</t>
    </rPh>
    <rPh sb="2" eb="3">
      <t>オウ</t>
    </rPh>
    <phoneticPr fontId="2"/>
  </si>
  <si>
    <t>宮川</t>
    <rPh sb="0" eb="2">
      <t>ミヤガワ</t>
    </rPh>
    <phoneticPr fontId="2"/>
  </si>
  <si>
    <t>秋吉</t>
    <rPh sb="0" eb="2">
      <t>アキヨシ</t>
    </rPh>
    <phoneticPr fontId="2"/>
  </si>
  <si>
    <t>福也</t>
    <rPh sb="0" eb="1">
      <t>フク</t>
    </rPh>
    <rPh sb="1" eb="2">
      <t>ヤ</t>
    </rPh>
    <phoneticPr fontId="2"/>
  </si>
  <si>
    <r>
      <t>全試</t>
    </r>
    <r>
      <rPr>
        <b/>
        <sz val="12"/>
        <color indexed="10"/>
        <rFont val="Meiryo UI"/>
        <family val="3"/>
        <charset val="128"/>
      </rPr>
      <t>合</t>
    </r>
    <r>
      <rPr>
        <b/>
        <sz val="12"/>
        <color indexed="8"/>
        <rFont val="Meiryo UI"/>
        <family val="3"/>
        <charset val="128"/>
      </rPr>
      <t>成績一覧（2026）</t>
    </r>
    <phoneticPr fontId="2"/>
  </si>
  <si>
    <t>manchies_fukuoka</t>
    <phoneticPr fontId="2"/>
  </si>
  <si>
    <t>アスレチックス</t>
    <phoneticPr fontId="2"/>
  </si>
  <si>
    <t>箱崎公園</t>
    <rPh sb="0" eb="2">
      <t>ハコザキ</t>
    </rPh>
    <rPh sb="2" eb="4">
      <t>コウエン</t>
    </rPh>
    <phoneticPr fontId="2"/>
  </si>
  <si>
    <t>△</t>
    <phoneticPr fontId="2"/>
  </si>
  <si>
    <t>リーグ戦</t>
    <rPh sb="3" eb="4">
      <t>セン</t>
    </rPh>
    <phoneticPr fontId="2"/>
  </si>
  <si>
    <t>アベンジャーズ</t>
    <phoneticPr fontId="2"/>
  </si>
  <si>
    <t>福銀G</t>
    <rPh sb="0" eb="2">
      <t>フクギン</t>
    </rPh>
    <phoneticPr fontId="2"/>
  </si>
  <si>
    <t>国体予選</t>
    <rPh sb="0" eb="2">
      <t>コクタイ</t>
    </rPh>
    <rPh sb="2" eb="4">
      <t>ヨセン</t>
    </rPh>
    <phoneticPr fontId="2"/>
  </si>
  <si>
    <t>竹上</t>
    <rPh sb="0" eb="2">
      <t>タケガミ</t>
    </rPh>
    <phoneticPr fontId="2"/>
  </si>
  <si>
    <t>0勝1敗</t>
    <rPh sb="1" eb="2">
      <t>ショウ</t>
    </rPh>
    <rPh sb="3" eb="4">
      <t>ハイ</t>
    </rPh>
    <phoneticPr fontId="2"/>
  </si>
  <si>
    <t>正興電機</t>
    <rPh sb="0" eb="2">
      <t>セイコウ</t>
    </rPh>
    <rPh sb="2" eb="4">
      <t>デンキ</t>
    </rPh>
    <phoneticPr fontId="2"/>
  </si>
  <si>
    <t>○</t>
    <phoneticPr fontId="2"/>
  </si>
  <si>
    <t>山本</t>
    <rPh sb="0" eb="2">
      <t>ヤマモト</t>
    </rPh>
    <phoneticPr fontId="2"/>
  </si>
  <si>
    <t>高松宮</t>
    <rPh sb="0" eb="3">
      <t>タカマツノミヤ</t>
    </rPh>
    <phoneticPr fontId="2"/>
  </si>
  <si>
    <t>スーパープラトニックス</t>
    <phoneticPr fontId="2"/>
  </si>
  <si>
    <t>榎田中央公園</t>
    <rPh sb="0" eb="2">
      <t>エノキダ</t>
    </rPh>
    <rPh sb="2" eb="4">
      <t>チュウオウ</t>
    </rPh>
    <rPh sb="4" eb="6">
      <t>コウエン</t>
    </rPh>
    <phoneticPr fontId="2"/>
  </si>
  <si>
    <t>オーシャンズ</t>
    <phoneticPr fontId="2"/>
  </si>
  <si>
    <t>Red Blue</t>
    <phoneticPr fontId="2"/>
  </si>
  <si>
    <t>明天寺公園</t>
    <rPh sb="0" eb="1">
      <t>アカ</t>
    </rPh>
    <rPh sb="1" eb="2">
      <t>ソラ</t>
    </rPh>
    <rPh sb="2" eb="3">
      <t>テラ</t>
    </rPh>
    <rPh sb="3" eb="5">
      <t>コウエン</t>
    </rPh>
    <phoneticPr fontId="2"/>
  </si>
  <si>
    <t>今村</t>
    <rPh sb="0" eb="2">
      <t>イマムラ</t>
    </rPh>
    <phoneticPr fontId="2"/>
  </si>
  <si>
    <t>ボーイズ</t>
    <phoneticPr fontId="2"/>
  </si>
  <si>
    <t>千鳥ヶ池</t>
    <rPh sb="0" eb="4">
      <t>チドリガイケ</t>
    </rPh>
    <phoneticPr fontId="2"/>
  </si>
  <si>
    <t>国体</t>
    <rPh sb="0" eb="2">
      <t>コクタイ</t>
    </rPh>
    <phoneticPr fontId="2"/>
  </si>
  <si>
    <t>0勝2敗</t>
    <rPh sb="1" eb="2">
      <t>ショウ</t>
    </rPh>
    <rPh sb="3" eb="4">
      <t>ハイ</t>
    </rPh>
    <phoneticPr fontId="2"/>
  </si>
  <si>
    <t>田中　翔</t>
    <rPh sb="0" eb="2">
      <t>タナカ</t>
    </rPh>
    <rPh sb="3" eb="4">
      <t>ショウ</t>
    </rPh>
    <phoneticPr fontId="2"/>
  </si>
  <si>
    <t>坂口</t>
    <rPh sb="0" eb="2">
      <t>サカグチ</t>
    </rPh>
    <phoneticPr fontId="2"/>
  </si>
  <si>
    <t>下川</t>
    <rPh sb="0" eb="2">
      <t>シモカワ</t>
    </rPh>
    <phoneticPr fontId="2"/>
  </si>
  <si>
    <t>新田</t>
    <rPh sb="0" eb="2">
      <t>ニッタ</t>
    </rPh>
    <phoneticPr fontId="2"/>
  </si>
  <si>
    <t>牧野</t>
    <rPh sb="0" eb="2">
      <t>マキノ</t>
    </rPh>
    <phoneticPr fontId="2"/>
  </si>
  <si>
    <t>伊都スピリッツ</t>
    <rPh sb="0" eb="2">
      <t>イト</t>
    </rPh>
    <phoneticPr fontId="2"/>
  </si>
  <si>
    <t>雁ノ巣</t>
    <rPh sb="0" eb="1">
      <t>ガン</t>
    </rPh>
    <rPh sb="2" eb="3">
      <t>ス</t>
    </rPh>
    <phoneticPr fontId="2"/>
  </si>
  <si>
    <t>田中</t>
    <rPh sb="0" eb="2">
      <t>タナカ</t>
    </rPh>
    <phoneticPr fontId="2"/>
  </si>
  <si>
    <t>安谷</t>
    <rPh sb="0" eb="2">
      <t>ヤスタニ</t>
    </rPh>
    <phoneticPr fontId="2"/>
  </si>
  <si>
    <t>PLAZA</t>
    <phoneticPr fontId="2"/>
  </si>
  <si>
    <t>Scratch</t>
    <phoneticPr fontId="2"/>
  </si>
  <si>
    <t>金田</t>
    <rPh sb="0" eb="2">
      <t>カネダ</t>
    </rPh>
    <phoneticPr fontId="2"/>
  </si>
  <si>
    <t>united</t>
    <phoneticPr fontId="2"/>
  </si>
  <si>
    <t>江頭</t>
    <rPh sb="0" eb="2">
      <t>エガシラ</t>
    </rPh>
    <phoneticPr fontId="2"/>
  </si>
  <si>
    <t>ドリーマーズ</t>
    <phoneticPr fontId="2"/>
  </si>
  <si>
    <t>山本</t>
    <rPh sb="0" eb="2">
      <t>ヤマホン</t>
    </rPh>
    <phoneticPr fontId="2"/>
  </si>
  <si>
    <t>西南の杜</t>
    <rPh sb="0" eb="2">
      <t>セイナン</t>
    </rPh>
    <rPh sb="3" eb="4">
      <t>モリ</t>
    </rPh>
    <phoneticPr fontId="2"/>
  </si>
  <si>
    <t>Peace</t>
    <phoneticPr fontId="2"/>
  </si>
  <si>
    <t>名島球場</t>
    <rPh sb="0" eb="2">
      <t>ナジマ</t>
    </rPh>
    <rPh sb="2" eb="4">
      <t>キュウジョウ</t>
    </rPh>
    <phoneticPr fontId="2"/>
  </si>
  <si>
    <t>福岡エース</t>
    <rPh sb="0" eb="2">
      <t>フクオカ</t>
    </rPh>
    <phoneticPr fontId="2"/>
  </si>
  <si>
    <t>上月隈第一</t>
    <rPh sb="0" eb="1">
      <t>ウエ</t>
    </rPh>
    <rPh sb="1" eb="3">
      <t>ツキグマ</t>
    </rPh>
    <rPh sb="3" eb="5">
      <t>ダイイチ</t>
    </rPh>
    <phoneticPr fontId="2"/>
  </si>
  <si>
    <t>国信</t>
    <rPh sb="0" eb="2">
      <t>クニノブ</t>
    </rPh>
    <phoneticPr fontId="2"/>
  </si>
  <si>
    <t>牧</t>
    <rPh sb="0" eb="1">
      <t>マキ</t>
    </rPh>
    <phoneticPr fontId="2"/>
  </si>
  <si>
    <t>安谷・今村</t>
    <rPh sb="0" eb="2">
      <t>ヤスタニ</t>
    </rPh>
    <rPh sb="3" eb="5">
      <t>イマムラ</t>
    </rPh>
    <phoneticPr fontId="2"/>
  </si>
  <si>
    <t>篠崎・田中</t>
    <rPh sb="0" eb="2">
      <t>シノザキ</t>
    </rPh>
    <rPh sb="3" eb="5">
      <t>タナカ</t>
    </rPh>
    <phoneticPr fontId="2"/>
  </si>
  <si>
    <t>規定試合数：開催試合数/3</t>
    <rPh sb="0" eb="2">
      <t>キテイ</t>
    </rPh>
    <rPh sb="2" eb="5">
      <t>シアイスウ</t>
    </rPh>
    <rPh sb="6" eb="8">
      <t>カイサイ</t>
    </rPh>
    <rPh sb="8" eb="11">
      <t>シアイスウ</t>
    </rPh>
    <phoneticPr fontId="2"/>
  </si>
  <si>
    <t>NHCベンガル</t>
    <phoneticPr fontId="2"/>
  </si>
  <si>
    <t>クロマティーズ</t>
    <phoneticPr fontId="2"/>
  </si>
  <si>
    <t>若杉の森</t>
    <rPh sb="0" eb="2">
      <t>ワカスギ</t>
    </rPh>
    <rPh sb="3" eb="4">
      <t>モリ</t>
    </rPh>
    <phoneticPr fontId="2"/>
  </si>
  <si>
    <t>江頭・山本</t>
    <rPh sb="0" eb="2">
      <t>エガシラ</t>
    </rPh>
    <rPh sb="3" eb="5">
      <t>ヤマモト</t>
    </rPh>
    <phoneticPr fontId="2"/>
  </si>
  <si>
    <t>エンジェルス</t>
    <phoneticPr fontId="2"/>
  </si>
  <si>
    <t>リーグトーナメント</t>
    <phoneticPr fontId="2"/>
  </si>
  <si>
    <t>7勝7敗</t>
    <rPh sb="1" eb="2">
      <t>ショウ</t>
    </rPh>
    <rPh sb="3" eb="4">
      <t>ハイ</t>
    </rPh>
    <phoneticPr fontId="2"/>
  </si>
  <si>
    <t>永田</t>
    <rPh sb="0" eb="2">
      <t>ナガタ</t>
    </rPh>
    <phoneticPr fontId="2"/>
  </si>
  <si>
    <t>田中・坂口</t>
    <rPh sb="0" eb="2">
      <t>タナカ</t>
    </rPh>
    <rPh sb="3" eb="5">
      <t>サカグチ</t>
    </rPh>
    <phoneticPr fontId="2"/>
  </si>
  <si>
    <t>坂口・安谷</t>
    <rPh sb="0" eb="2">
      <t>サカグチ</t>
    </rPh>
    <rPh sb="3" eb="5">
      <t>ヤスタニ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</si>
</sst>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7" formatCode="0.00_ "/>
    <numFmt numFmtId="178" formatCode="0.000_ "/>
    <numFmt numFmtId="188" formatCode="[$-F800]dddd\,\ mmmm\ dd\,\ yyyy"/>
    <numFmt numFmtId="189" formatCode="0_);[Red]\(0\)"/>
    <numFmt numFmtId="190" formatCode="@\ &quot;様&quot;"/>
    <numFmt numFmtId="193" formatCode="0.00_);[Red]\(0.00\)"/>
    <numFmt numFmtId="194" formatCode="0.000_);[Red]\(0.000\)"/>
    <numFmt numFmtId="198" formatCode="#,##0.00_);[Red]\(#,##0.0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indexed="30"/>
      <name val="Meiryo UI"/>
      <family val="3"/>
      <charset val="128"/>
    </font>
    <font>
      <b/>
      <sz val="10"/>
      <color indexed="17"/>
      <name val="Meiryo UI"/>
      <family val="3"/>
      <charset val="128"/>
    </font>
    <font>
      <sz val="6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theme="0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0099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12"/>
      <color theme="1" tint="0.249977111117893"/>
      <name val="Meiryo UI"/>
      <family val="3"/>
      <charset val="128"/>
    </font>
    <font>
      <sz val="10"/>
      <color rgb="FF0070C0"/>
      <name val="Meiryo UI"/>
      <family val="3"/>
      <charset val="128"/>
    </font>
    <font>
      <sz val="10"/>
      <color theme="1" tint="4.9989318521683403E-2"/>
      <name val="Meiryo UI"/>
      <family val="3"/>
      <charset val="128"/>
    </font>
    <font>
      <b/>
      <u/>
      <sz val="10"/>
      <color rgb="FFFF000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4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7" fontId="3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178" fontId="3" fillId="2" borderId="1" xfId="1" applyNumberFormat="1" applyFont="1" applyFill="1" applyBorder="1" applyAlignment="1">
      <alignment horizontal="center" vertical="center"/>
    </xf>
    <xf numFmtId="194" fontId="3" fillId="2" borderId="1" xfId="1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89" fontId="13" fillId="3" borderId="1" xfId="0" applyNumberFormat="1" applyFont="1" applyFill="1" applyBorder="1" applyAlignment="1">
      <alignment horizontal="center" vertical="center"/>
    </xf>
    <xf numFmtId="189" fontId="13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193" fontId="3" fillId="2" borderId="1" xfId="0" applyNumberFormat="1" applyFont="1" applyFill="1" applyBorder="1" applyAlignment="1">
      <alignment horizontal="center" vertical="center"/>
    </xf>
    <xf numFmtId="189" fontId="3" fillId="2" borderId="1" xfId="0" applyNumberFormat="1" applyFont="1" applyFill="1" applyBorder="1" applyAlignment="1">
      <alignment horizontal="center" vertical="center"/>
    </xf>
    <xf numFmtId="194" fontId="3" fillId="2" borderId="1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189" fontId="3" fillId="2" borderId="0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8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77" fontId="12" fillId="2" borderId="0" xfId="0" applyNumberFormat="1" applyFont="1" applyFill="1" applyBorder="1" applyAlignment="1">
      <alignment horizontal="center" vertical="center"/>
    </xf>
    <xf numFmtId="177" fontId="3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center" vertical="center"/>
    </xf>
    <xf numFmtId="198" fontId="3" fillId="2" borderId="1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88" fontId="7" fillId="0" borderId="4" xfId="0" applyNumberFormat="1" applyFont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88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8" fontId="7" fillId="0" borderId="6" xfId="0" applyNumberFormat="1" applyFont="1" applyBorder="1" applyAlignment="1">
      <alignment horizontal="center" vertical="top"/>
    </xf>
    <xf numFmtId="18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88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188" fontId="7" fillId="0" borderId="6" xfId="0" applyNumberFormat="1" applyFont="1" applyBorder="1" applyAlignment="1">
      <alignment vertical="center"/>
    </xf>
    <xf numFmtId="0" fontId="6" fillId="0" borderId="7" xfId="0" applyFont="1" applyBorder="1">
      <alignment vertical="center"/>
    </xf>
    <xf numFmtId="188" fontId="7" fillId="0" borderId="9" xfId="0" applyNumberFormat="1" applyFont="1" applyBorder="1" applyAlignment="1">
      <alignment horizontal="center" vertical="top"/>
    </xf>
    <xf numFmtId="18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88" fontId="6" fillId="0" borderId="9" xfId="0" applyNumberFormat="1" applyFont="1" applyBorder="1" applyAlignment="1">
      <alignment horizontal="center" vertical="center"/>
    </xf>
    <xf numFmtId="188" fontId="7" fillId="0" borderId="9" xfId="0" applyNumberFormat="1" applyFont="1" applyBorder="1" applyAlignment="1">
      <alignment vertical="center"/>
    </xf>
    <xf numFmtId="0" fontId="6" fillId="0" borderId="10" xfId="0" applyFont="1" applyBorder="1">
      <alignment vertical="center"/>
    </xf>
    <xf numFmtId="188" fontId="7" fillId="0" borderId="0" xfId="0" applyNumberFormat="1" applyFont="1" applyAlignment="1">
      <alignment horizontal="center" vertical="top"/>
    </xf>
    <xf numFmtId="18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88" fontId="6" fillId="0" borderId="0" xfId="0" applyNumberFormat="1" applyFont="1" applyAlignment="1">
      <alignment horizontal="center" vertical="center"/>
    </xf>
    <xf numFmtId="188" fontId="7" fillId="0" borderId="0" xfId="0" applyNumberFormat="1" applyFont="1" applyAlignment="1">
      <alignment vertical="center"/>
    </xf>
    <xf numFmtId="0" fontId="17" fillId="3" borderId="11" xfId="0" applyFont="1" applyFill="1" applyBorder="1" applyAlignment="1">
      <alignment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2" borderId="1" xfId="0" applyFont="1" applyFill="1" applyBorder="1" applyAlignment="1">
      <alignment horizontal="center" vertical="center"/>
    </xf>
    <xf numFmtId="189" fontId="19" fillId="2" borderId="1" xfId="1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189" fontId="3" fillId="2" borderId="0" xfId="0" applyNumberFormat="1" applyFont="1" applyFill="1" applyAlignment="1">
      <alignment horizontal="left" vertical="center"/>
    </xf>
    <xf numFmtId="189" fontId="8" fillId="2" borderId="0" xfId="0" applyNumberFormat="1" applyFont="1" applyFill="1" applyAlignment="1">
      <alignment horizontal="left" vertical="center"/>
    </xf>
    <xf numFmtId="189" fontId="21" fillId="2" borderId="0" xfId="0" applyNumberFormat="1" applyFont="1" applyFill="1" applyAlignment="1">
      <alignment horizontal="left" vertical="center"/>
    </xf>
    <xf numFmtId="189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178" fontId="3" fillId="6" borderId="1" xfId="0" applyNumberFormat="1" applyFont="1" applyFill="1" applyBorder="1" applyAlignment="1">
      <alignment horizontal="center" vertical="center"/>
    </xf>
    <xf numFmtId="178" fontId="3" fillId="6" borderId="1" xfId="1" applyNumberFormat="1" applyFont="1" applyFill="1" applyBorder="1" applyAlignment="1">
      <alignment horizontal="center" vertical="center"/>
    </xf>
    <xf numFmtId="198" fontId="3" fillId="6" borderId="1" xfId="1" applyNumberFormat="1" applyFont="1" applyFill="1" applyBorder="1" applyAlignment="1">
      <alignment horizontal="center" vertical="center"/>
    </xf>
    <xf numFmtId="189" fontId="19" fillId="6" borderId="1" xfId="1" applyNumberFormat="1" applyFont="1" applyFill="1" applyBorder="1" applyAlignment="1">
      <alignment horizontal="center" vertical="center"/>
    </xf>
    <xf numFmtId="194" fontId="3" fillId="6" borderId="1" xfId="1" applyNumberFormat="1" applyFont="1" applyFill="1" applyBorder="1" applyAlignment="1">
      <alignment horizontal="center" vertical="center"/>
    </xf>
    <xf numFmtId="189" fontId="3" fillId="6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78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189" fontId="8" fillId="4" borderId="1" xfId="0" applyNumberFormat="1" applyFont="1" applyFill="1" applyBorder="1" applyAlignment="1">
      <alignment horizontal="center" vertical="center"/>
    </xf>
    <xf numFmtId="193" fontId="8" fillId="4" borderId="1" xfId="0" applyNumberFormat="1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189" fontId="22" fillId="3" borderId="15" xfId="0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189" fontId="23" fillId="6" borderId="1" xfId="1" applyNumberFormat="1" applyFont="1" applyFill="1" applyBorder="1" applyAlignment="1">
      <alignment horizontal="center" vertical="center"/>
    </xf>
    <xf numFmtId="189" fontId="1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89" fontId="8" fillId="2" borderId="0" xfId="0" applyNumberFormat="1" applyFont="1" applyFill="1" applyAlignment="1">
      <alignment horizontal="center" vertical="center"/>
    </xf>
    <xf numFmtId="178" fontId="3" fillId="6" borderId="16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188" fontId="7" fillId="0" borderId="20" xfId="0" applyNumberFormat="1" applyFont="1" applyBorder="1" applyAlignment="1">
      <alignment horizontal="center" vertical="top"/>
    </xf>
    <xf numFmtId="188" fontId="7" fillId="0" borderId="9" xfId="0" applyNumberFormat="1" applyFont="1" applyBorder="1" applyAlignment="1">
      <alignment horizontal="center" vertical="top"/>
    </xf>
    <xf numFmtId="190" fontId="7" fillId="0" borderId="9" xfId="0" applyNumberFormat="1" applyFont="1" applyBorder="1" applyAlignment="1">
      <alignment horizontal="center" vertical="top"/>
    </xf>
    <xf numFmtId="188" fontId="7" fillId="0" borderId="0" xfId="0" applyNumberFormat="1" applyFont="1" applyAlignment="1">
      <alignment horizontal="center" vertical="top"/>
    </xf>
    <xf numFmtId="190" fontId="7" fillId="0" borderId="0" xfId="0" applyNumberFormat="1" applyFont="1" applyAlignment="1">
      <alignment horizontal="center" vertical="top"/>
    </xf>
    <xf numFmtId="188" fontId="7" fillId="0" borderId="17" xfId="0" applyNumberFormat="1" applyFont="1" applyBorder="1" applyAlignment="1">
      <alignment horizontal="center" vertical="top"/>
    </xf>
    <xf numFmtId="188" fontId="7" fillId="0" borderId="6" xfId="0" applyNumberFormat="1" applyFont="1" applyBorder="1" applyAlignment="1">
      <alignment horizontal="center" vertical="top"/>
    </xf>
    <xf numFmtId="190" fontId="7" fillId="0" borderId="6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8" fontId="7" fillId="0" borderId="18" xfId="0" applyNumberFormat="1" applyFont="1" applyBorder="1" applyAlignment="1">
      <alignment horizontal="center" vertical="top"/>
    </xf>
    <xf numFmtId="188" fontId="7" fillId="0" borderId="4" xfId="0" applyNumberFormat="1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90" fontId="7" fillId="0" borderId="4" xfId="0" applyNumberFormat="1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center" vertical="top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FD4A-89DA-4D31-BF24-F37734111487}">
  <sheetPr>
    <pageSetUpPr fitToPage="1"/>
  </sheetPr>
  <dimension ref="B1:Z55"/>
  <sheetViews>
    <sheetView tabSelected="1" zoomScale="96" zoomScaleNormal="96" workbookViewId="0"/>
  </sheetViews>
  <sheetFormatPr defaultColWidth="8.75" defaultRowHeight="12" customHeight="1" outlineLevelRow="1" x14ac:dyDescent="0.15"/>
  <cols>
    <col min="1" max="1" width="2.625" style="8" customWidth="1"/>
    <col min="2" max="2" width="7.125" style="8" bestFit="1" customWidth="1"/>
    <col min="3" max="3" width="14" style="8" customWidth="1"/>
    <col min="4" max="4" width="7.25" style="8" bestFit="1" customWidth="1"/>
    <col min="5" max="12" width="8.125" style="8" customWidth="1"/>
    <col min="13" max="13" width="9" style="22" customWidth="1"/>
    <col min="14" max="15" width="8.125" style="22" customWidth="1"/>
    <col min="16" max="16" width="7.5" style="22" customWidth="1"/>
    <col min="17" max="19" width="7.5" style="23" customWidth="1"/>
    <col min="20" max="20" width="7.5" style="22" customWidth="1"/>
    <col min="21" max="23" width="7.5" style="23" customWidth="1"/>
    <col min="24" max="24" width="7.5" style="24" customWidth="1"/>
    <col min="25" max="25" width="8.625" style="8" customWidth="1"/>
    <col min="26" max="26" width="2.625" style="8" customWidth="1"/>
    <col min="27" max="16384" width="8.75" style="8"/>
  </cols>
  <sheetData>
    <row r="1" spans="2:24" ht="12" customHeight="1" x14ac:dyDescent="0.15">
      <c r="B1" s="78" t="s">
        <v>68</v>
      </c>
      <c r="C1" s="22"/>
      <c r="D1" s="23"/>
      <c r="R1" s="78"/>
      <c r="S1" s="78"/>
    </row>
    <row r="2" spans="2:24" ht="12" customHeight="1" x14ac:dyDescent="0.15">
      <c r="B2" s="77" t="s">
        <v>70</v>
      </c>
      <c r="C2" s="22"/>
      <c r="D2" s="109" t="s">
        <v>136</v>
      </c>
      <c r="R2" s="78"/>
      <c r="S2" s="78"/>
    </row>
    <row r="3" spans="2:24" ht="12" customHeight="1" x14ac:dyDescent="0.15">
      <c r="B3" s="77" t="s">
        <v>69</v>
      </c>
      <c r="C3" s="22"/>
      <c r="D3" s="23"/>
      <c r="I3" s="83"/>
      <c r="J3" s="83"/>
      <c r="K3" s="83"/>
      <c r="L3" s="83"/>
      <c r="M3" s="83"/>
      <c r="N3" s="83"/>
      <c r="O3" s="83"/>
      <c r="P3" s="83"/>
      <c r="R3" s="78"/>
      <c r="S3" s="78"/>
    </row>
    <row r="4" spans="2:24" ht="12" customHeight="1" x14ac:dyDescent="0.15">
      <c r="B4" s="77" t="s">
        <v>71</v>
      </c>
      <c r="C4" s="22"/>
      <c r="D4" s="23"/>
      <c r="I4" s="84"/>
      <c r="J4" s="84"/>
      <c r="K4" s="84"/>
      <c r="L4" s="84"/>
      <c r="M4" s="84"/>
      <c r="N4" s="84"/>
      <c r="O4" s="84"/>
      <c r="P4" s="84"/>
      <c r="Q4" s="79"/>
      <c r="R4" s="79"/>
      <c r="S4" s="79"/>
      <c r="T4" s="80"/>
      <c r="U4" s="79"/>
      <c r="V4" s="79"/>
      <c r="W4" s="79"/>
      <c r="X4" s="30"/>
    </row>
    <row r="5" spans="2:24" ht="12" customHeight="1" x14ac:dyDescent="0.15">
      <c r="B5" s="76"/>
      <c r="C5" s="22"/>
      <c r="D5" s="23"/>
      <c r="I5" s="101" t="s">
        <v>81</v>
      </c>
      <c r="J5" s="102" t="s">
        <v>9</v>
      </c>
      <c r="K5" s="102" t="s">
        <v>12</v>
      </c>
      <c r="L5" s="102" t="s">
        <v>9</v>
      </c>
      <c r="M5" s="102" t="s">
        <v>77</v>
      </c>
      <c r="N5" s="102" t="s">
        <v>9</v>
      </c>
      <c r="O5" s="102" t="s">
        <v>17</v>
      </c>
      <c r="P5" s="102" t="s">
        <v>9</v>
      </c>
      <c r="Q5" s="102" t="s">
        <v>13</v>
      </c>
      <c r="R5" s="102" t="s">
        <v>9</v>
      </c>
      <c r="S5" s="103" t="s">
        <v>64</v>
      </c>
      <c r="T5" s="102" t="s">
        <v>9</v>
      </c>
      <c r="U5" s="104" t="s">
        <v>14</v>
      </c>
      <c r="V5" s="102" t="s">
        <v>9</v>
      </c>
      <c r="W5" s="103" t="s">
        <v>82</v>
      </c>
    </row>
    <row r="6" spans="2:24" ht="12" customHeight="1" x14ac:dyDescent="0.15">
      <c r="B6" s="9"/>
      <c r="C6" s="10" t="s">
        <v>1</v>
      </c>
      <c r="D6" s="9" t="s">
        <v>40</v>
      </c>
      <c r="E6" s="9" t="s">
        <v>4</v>
      </c>
      <c r="F6" s="9" t="s">
        <v>12</v>
      </c>
      <c r="G6" s="9" t="s">
        <v>17</v>
      </c>
      <c r="I6" s="85" t="s">
        <v>80</v>
      </c>
      <c r="J6" s="96" t="str">
        <f>+C29</f>
        <v>田中　翔</v>
      </c>
      <c r="K6" s="97">
        <f>+L29</f>
        <v>0.39</v>
      </c>
      <c r="L6" s="96" t="s">
        <v>118</v>
      </c>
      <c r="M6" s="98">
        <f>+G29</f>
        <v>23</v>
      </c>
      <c r="N6" s="96" t="s">
        <v>134</v>
      </c>
      <c r="O6" s="96">
        <v>3</v>
      </c>
      <c r="P6" s="96" t="s">
        <v>118</v>
      </c>
      <c r="Q6" s="99">
        <f>+M29</f>
        <v>13</v>
      </c>
      <c r="R6" s="99" t="s">
        <v>112</v>
      </c>
      <c r="S6" s="100">
        <f>+V30</f>
        <v>1.2895545314900154</v>
      </c>
      <c r="T6" s="96" t="s">
        <v>99</v>
      </c>
      <c r="U6" s="99">
        <f>+N33</f>
        <v>6</v>
      </c>
      <c r="V6" s="99" t="s">
        <v>140</v>
      </c>
      <c r="W6" s="99">
        <f>+W32</f>
        <v>9</v>
      </c>
    </row>
    <row r="7" spans="2:24" ht="12" customHeight="1" x14ac:dyDescent="0.15">
      <c r="B7" s="1" t="s">
        <v>39</v>
      </c>
      <c r="C7" s="15">
        <f>E7*7/D7</f>
        <v>5.4140625</v>
      </c>
      <c r="D7" s="16">
        <f>+SUM(F12:F24)</f>
        <v>128</v>
      </c>
      <c r="E7" s="1">
        <f>SUM(H12:H24)</f>
        <v>99</v>
      </c>
      <c r="F7" s="17">
        <f>+SUM(G29:G54)/SUM(F29:F54)</f>
        <v>0.27431906614785995</v>
      </c>
      <c r="G7" s="16">
        <f>+SUM(K29:K54)</f>
        <v>17</v>
      </c>
      <c r="I7" s="82" t="s">
        <v>78</v>
      </c>
      <c r="J7" s="1" t="str">
        <f>+C30</f>
        <v>坂口</v>
      </c>
      <c r="K7" s="5">
        <f>+L30</f>
        <v>0.38700000000000001</v>
      </c>
      <c r="L7" s="1" t="s">
        <v>133</v>
      </c>
      <c r="M7" s="1">
        <v>16</v>
      </c>
      <c r="N7" s="1" t="s">
        <v>145</v>
      </c>
      <c r="O7" s="1">
        <v>2</v>
      </c>
      <c r="P7" s="1" t="s">
        <v>124</v>
      </c>
      <c r="Q7" s="16">
        <v>12</v>
      </c>
      <c r="R7" s="16" t="s">
        <v>111</v>
      </c>
      <c r="S7" s="15">
        <f>+V29</f>
        <v>1.0797068254695374</v>
      </c>
      <c r="T7" s="1" t="s">
        <v>124</v>
      </c>
      <c r="U7" s="16">
        <f>+N32</f>
        <v>4</v>
      </c>
      <c r="V7" s="16" t="s">
        <v>119</v>
      </c>
      <c r="W7" s="16">
        <f>+W36</f>
        <v>8</v>
      </c>
    </row>
    <row r="8" spans="2:24" ht="12" customHeight="1" x14ac:dyDescent="0.15">
      <c r="I8" s="82" t="s">
        <v>79</v>
      </c>
      <c r="J8" s="1" t="str">
        <f>+C31</f>
        <v>牧</v>
      </c>
      <c r="K8" s="5">
        <f>+L31</f>
        <v>0.29599999999999999</v>
      </c>
      <c r="L8" s="1" t="s">
        <v>124</v>
      </c>
      <c r="M8" s="1">
        <v>15</v>
      </c>
      <c r="N8" s="1" t="s">
        <v>61</v>
      </c>
      <c r="O8" s="1">
        <v>2</v>
      </c>
      <c r="P8" s="1" t="s">
        <v>146</v>
      </c>
      <c r="Q8" s="16">
        <v>9</v>
      </c>
      <c r="R8" s="16" t="s">
        <v>119</v>
      </c>
      <c r="S8" s="15">
        <f>+V36</f>
        <v>0.99259259259259258</v>
      </c>
      <c r="T8" s="1" t="s">
        <v>135</v>
      </c>
      <c r="U8" s="16">
        <v>2</v>
      </c>
      <c r="V8" s="107"/>
      <c r="W8" s="16"/>
    </row>
    <row r="9" spans="2:24" ht="12" customHeight="1" x14ac:dyDescent="0.15">
      <c r="R9" s="76"/>
      <c r="S9" s="76"/>
    </row>
    <row r="10" spans="2:24" ht="12" customHeight="1" x14ac:dyDescent="0.15">
      <c r="L10" s="22"/>
      <c r="P10" s="23"/>
      <c r="R10" s="22"/>
      <c r="S10" s="29"/>
      <c r="T10" s="23"/>
      <c r="V10" s="24"/>
      <c r="W10" s="8"/>
      <c r="X10" s="8"/>
    </row>
    <row r="11" spans="2:24" ht="12" customHeight="1" x14ac:dyDescent="0.15">
      <c r="B11" s="9" t="s">
        <v>8</v>
      </c>
      <c r="C11" s="9" t="s">
        <v>0</v>
      </c>
      <c r="D11" s="9" t="s">
        <v>1</v>
      </c>
      <c r="E11" s="9" t="s">
        <v>2</v>
      </c>
      <c r="F11" s="9" t="s">
        <v>40</v>
      </c>
      <c r="G11" s="9" t="s">
        <v>3</v>
      </c>
      <c r="H11" s="9" t="s">
        <v>4</v>
      </c>
      <c r="I11" s="9" t="s">
        <v>5</v>
      </c>
      <c r="J11" s="9" t="s">
        <v>41</v>
      </c>
      <c r="K11" s="9" t="s">
        <v>42</v>
      </c>
      <c r="L11" s="9" t="s">
        <v>37</v>
      </c>
      <c r="M11" s="9" t="s">
        <v>38</v>
      </c>
      <c r="N11" s="9" t="s">
        <v>65</v>
      </c>
      <c r="O11" s="18" t="s">
        <v>60</v>
      </c>
      <c r="P11" s="20"/>
      <c r="Q11" s="81"/>
      <c r="R11" s="81"/>
      <c r="S11" s="81"/>
      <c r="T11" s="81"/>
      <c r="U11" s="80"/>
      <c r="V11" s="80"/>
      <c r="W11" s="80"/>
      <c r="X11" s="80"/>
    </row>
    <row r="12" spans="2:24" ht="12" customHeight="1" x14ac:dyDescent="0.15">
      <c r="B12" s="1">
        <v>18</v>
      </c>
      <c r="C12" s="1" t="s">
        <v>43</v>
      </c>
      <c r="D12" s="25">
        <f>IF(E12="","",(G12*7/F12))</f>
        <v>2.7468354430379747</v>
      </c>
      <c r="E12" s="72">
        <v>20</v>
      </c>
      <c r="F12" s="72">
        <v>79</v>
      </c>
      <c r="G12" s="72">
        <v>31</v>
      </c>
      <c r="H12" s="72">
        <v>52</v>
      </c>
      <c r="I12" s="72" t="s">
        <v>143</v>
      </c>
      <c r="J12" s="72">
        <v>62</v>
      </c>
      <c r="K12" s="2">
        <f>(7*J12)/F12</f>
        <v>5.4936708860759493</v>
      </c>
      <c r="L12" s="72">
        <v>21</v>
      </c>
      <c r="M12" s="72">
        <v>2</v>
      </c>
      <c r="N12" s="72">
        <v>70</v>
      </c>
      <c r="O12" s="75">
        <v>12</v>
      </c>
      <c r="P12" s="21"/>
      <c r="Q12" s="19"/>
      <c r="R12" s="19"/>
      <c r="S12" s="19"/>
      <c r="T12" s="19"/>
      <c r="U12" s="19"/>
      <c r="V12" s="19"/>
      <c r="W12" s="19"/>
      <c r="X12" s="19"/>
    </row>
    <row r="13" spans="2:24" ht="12" customHeight="1" x14ac:dyDescent="0.15">
      <c r="B13" s="1">
        <v>27</v>
      </c>
      <c r="C13" s="1" t="s">
        <v>44</v>
      </c>
      <c r="D13" s="25">
        <f>IF(E13="","",(G13*7/F13))</f>
        <v>0</v>
      </c>
      <c r="E13" s="72">
        <v>1</v>
      </c>
      <c r="F13" s="72">
        <v>1</v>
      </c>
      <c r="G13" s="72">
        <v>0</v>
      </c>
      <c r="H13" s="72">
        <v>1</v>
      </c>
      <c r="I13" s="72" t="s">
        <v>6</v>
      </c>
      <c r="J13" s="72"/>
      <c r="K13" s="2">
        <f>(7*J13)/F13</f>
        <v>0</v>
      </c>
      <c r="L13" s="72">
        <v>1</v>
      </c>
      <c r="M13" s="72"/>
      <c r="N13" s="72">
        <v>1</v>
      </c>
      <c r="O13" s="72"/>
      <c r="R13" s="19"/>
      <c r="S13" s="19"/>
      <c r="T13" s="19"/>
      <c r="U13" s="19"/>
      <c r="V13" s="19"/>
      <c r="W13" s="19"/>
      <c r="X13" s="19"/>
    </row>
    <row r="14" spans="2:24" ht="12" customHeight="1" x14ac:dyDescent="0.15">
      <c r="B14" s="1">
        <v>10</v>
      </c>
      <c r="C14" s="1" t="s">
        <v>56</v>
      </c>
      <c r="D14" s="25">
        <f t="shared" ref="D14:D23" si="0">IF(E14="","",(G14*7/F14))</f>
        <v>5.4</v>
      </c>
      <c r="E14" s="72">
        <v>11</v>
      </c>
      <c r="F14" s="72">
        <v>35</v>
      </c>
      <c r="G14" s="72">
        <v>27</v>
      </c>
      <c r="H14" s="72">
        <v>30</v>
      </c>
      <c r="I14" s="72" t="s">
        <v>110</v>
      </c>
      <c r="J14" s="72">
        <v>12</v>
      </c>
      <c r="K14" s="2">
        <f>(7*J14)/F14</f>
        <v>2.4</v>
      </c>
      <c r="L14" s="72">
        <v>10</v>
      </c>
      <c r="M14" s="72">
        <v>2</v>
      </c>
      <c r="N14" s="72">
        <v>24</v>
      </c>
      <c r="O14" s="72">
        <v>1</v>
      </c>
      <c r="R14" s="19"/>
      <c r="S14" s="19"/>
      <c r="T14" s="19"/>
      <c r="U14" s="19"/>
      <c r="V14" s="19"/>
      <c r="W14" s="19"/>
      <c r="X14" s="19"/>
    </row>
    <row r="15" spans="2:24" ht="12" customHeight="1" x14ac:dyDescent="0.15">
      <c r="B15" s="1">
        <v>7</v>
      </c>
      <c r="C15" s="1" t="s">
        <v>45</v>
      </c>
      <c r="D15" s="25">
        <f t="shared" si="0"/>
        <v>5.25</v>
      </c>
      <c r="E15" s="72">
        <v>4</v>
      </c>
      <c r="F15" s="72">
        <v>8</v>
      </c>
      <c r="G15" s="72">
        <v>6</v>
      </c>
      <c r="H15" s="72">
        <v>6</v>
      </c>
      <c r="I15" s="72" t="s">
        <v>96</v>
      </c>
      <c r="J15" s="72">
        <v>2</v>
      </c>
      <c r="K15" s="2">
        <f t="shared" ref="K15:K24" si="1">(7*J15)/F15</f>
        <v>1.75</v>
      </c>
      <c r="L15" s="72">
        <v>6</v>
      </c>
      <c r="M15" s="72">
        <v>1</v>
      </c>
      <c r="N15" s="72">
        <v>7</v>
      </c>
      <c r="O15" s="72">
        <v>1</v>
      </c>
      <c r="T15" s="23"/>
      <c r="W15" s="24"/>
      <c r="X15" s="8"/>
    </row>
    <row r="16" spans="2:24" ht="12" customHeight="1" x14ac:dyDescent="0.15">
      <c r="B16" s="1"/>
      <c r="C16" s="1" t="s">
        <v>84</v>
      </c>
      <c r="D16" s="25">
        <f t="shared" si="0"/>
        <v>0</v>
      </c>
      <c r="E16" s="72">
        <v>1</v>
      </c>
      <c r="F16" s="72">
        <v>1</v>
      </c>
      <c r="G16" s="72">
        <v>0</v>
      </c>
      <c r="H16" s="72">
        <v>0</v>
      </c>
      <c r="I16" s="72" t="s">
        <v>6</v>
      </c>
      <c r="J16" s="72">
        <v>2</v>
      </c>
      <c r="K16" s="2">
        <f t="shared" si="1"/>
        <v>14</v>
      </c>
      <c r="L16" s="72"/>
      <c r="M16" s="72"/>
      <c r="N16" s="72">
        <v>1</v>
      </c>
      <c r="O16" s="72"/>
      <c r="T16" s="23"/>
      <c r="W16" s="24"/>
      <c r="X16" s="8"/>
    </row>
    <row r="17" spans="2:26" ht="12" customHeight="1" x14ac:dyDescent="0.15">
      <c r="B17" s="1"/>
      <c r="C17" s="1" t="s">
        <v>144</v>
      </c>
      <c r="D17" s="25">
        <f>IF(E17="","",(G17*7/F17))</f>
        <v>0</v>
      </c>
      <c r="E17" s="72">
        <v>1</v>
      </c>
      <c r="F17" s="72">
        <v>1</v>
      </c>
      <c r="G17" s="72">
        <v>0</v>
      </c>
      <c r="H17" s="72">
        <v>1</v>
      </c>
      <c r="I17" s="72" t="s">
        <v>6</v>
      </c>
      <c r="J17" s="72"/>
      <c r="K17" s="2">
        <f>(7*J17)/F17</f>
        <v>0</v>
      </c>
      <c r="L17" s="72"/>
      <c r="M17" s="72"/>
      <c r="N17" s="72">
        <v>1</v>
      </c>
      <c r="O17" s="72"/>
      <c r="T17" s="23"/>
      <c r="W17" s="24"/>
      <c r="X17" s="8"/>
    </row>
    <row r="18" spans="2:26" ht="12" customHeight="1" x14ac:dyDescent="0.15">
      <c r="B18" s="1"/>
      <c r="C18" s="1" t="s">
        <v>76</v>
      </c>
      <c r="D18" s="25">
        <f t="shared" si="0"/>
        <v>14</v>
      </c>
      <c r="E18" s="72">
        <v>1</v>
      </c>
      <c r="F18" s="72">
        <v>2</v>
      </c>
      <c r="G18" s="72">
        <v>4</v>
      </c>
      <c r="H18" s="72">
        <v>4</v>
      </c>
      <c r="I18" s="72" t="s">
        <v>96</v>
      </c>
      <c r="J18" s="72"/>
      <c r="K18" s="2">
        <f>(7*J18)/F18</f>
        <v>0</v>
      </c>
      <c r="L18" s="72"/>
      <c r="M18" s="72"/>
      <c r="N18" s="72">
        <v>5</v>
      </c>
      <c r="O18" s="72">
        <v>1</v>
      </c>
      <c r="T18" s="23"/>
      <c r="W18" s="24"/>
      <c r="X18" s="8"/>
    </row>
    <row r="19" spans="2:26" ht="12" customHeight="1" x14ac:dyDescent="0.15">
      <c r="B19" s="1"/>
      <c r="C19" s="1" t="s">
        <v>132</v>
      </c>
      <c r="D19" s="25">
        <f t="shared" si="0"/>
        <v>14</v>
      </c>
      <c r="E19" s="72">
        <v>1</v>
      </c>
      <c r="F19" s="72">
        <v>1</v>
      </c>
      <c r="G19" s="72">
        <v>2</v>
      </c>
      <c r="H19" s="72">
        <v>5</v>
      </c>
      <c r="I19" s="72" t="s">
        <v>6</v>
      </c>
      <c r="J19" s="72"/>
      <c r="K19" s="2">
        <f>(7*J19)/F19</f>
        <v>0</v>
      </c>
      <c r="L19" s="72">
        <v>3</v>
      </c>
      <c r="M19" s="72"/>
      <c r="N19" s="72">
        <v>1</v>
      </c>
      <c r="O19" s="72">
        <v>1</v>
      </c>
      <c r="S19" s="76"/>
      <c r="T19" s="23"/>
      <c r="W19" s="24"/>
      <c r="X19" s="8"/>
    </row>
    <row r="20" spans="2:26" ht="12" hidden="1" customHeight="1" outlineLevel="1" x14ac:dyDescent="0.15">
      <c r="B20" s="1"/>
      <c r="C20" s="1"/>
      <c r="D20" s="25" t="str">
        <f t="shared" si="0"/>
        <v/>
      </c>
      <c r="E20" s="72"/>
      <c r="F20" s="72"/>
      <c r="G20" s="72"/>
      <c r="H20" s="72"/>
      <c r="I20" s="72" t="s">
        <v>6</v>
      </c>
      <c r="J20" s="72"/>
      <c r="K20" s="2" t="e">
        <f t="shared" si="1"/>
        <v>#DIV/0!</v>
      </c>
      <c r="L20" s="72"/>
      <c r="M20" s="72"/>
      <c r="N20" s="72"/>
      <c r="O20" s="72"/>
      <c r="T20" s="23"/>
      <c r="W20" s="24"/>
      <c r="X20" s="8"/>
    </row>
    <row r="21" spans="2:26" ht="12" hidden="1" customHeight="1" outlineLevel="1" x14ac:dyDescent="0.15">
      <c r="B21" s="1"/>
      <c r="C21" s="1"/>
      <c r="D21" s="25" t="str">
        <f t="shared" si="0"/>
        <v/>
      </c>
      <c r="E21" s="72"/>
      <c r="F21" s="72"/>
      <c r="G21" s="72"/>
      <c r="H21" s="72"/>
      <c r="I21" s="72" t="s">
        <v>6</v>
      </c>
      <c r="J21" s="72"/>
      <c r="K21" s="2" t="e">
        <f t="shared" si="1"/>
        <v>#DIV/0!</v>
      </c>
      <c r="L21" s="72"/>
      <c r="M21" s="72"/>
      <c r="N21" s="72"/>
      <c r="O21" s="72"/>
      <c r="T21" s="23"/>
      <c r="W21" s="24"/>
      <c r="X21" s="8"/>
    </row>
    <row r="22" spans="2:26" ht="12" hidden="1" customHeight="1" outlineLevel="1" x14ac:dyDescent="0.15">
      <c r="B22" s="1"/>
      <c r="C22" s="1"/>
      <c r="D22" s="25" t="str">
        <f t="shared" si="0"/>
        <v/>
      </c>
      <c r="E22" s="72"/>
      <c r="F22" s="72"/>
      <c r="G22" s="72"/>
      <c r="H22" s="72"/>
      <c r="I22" s="72" t="s">
        <v>6</v>
      </c>
      <c r="J22" s="72"/>
      <c r="K22" s="2" t="e">
        <f t="shared" si="1"/>
        <v>#DIV/0!</v>
      </c>
      <c r="L22" s="72"/>
      <c r="M22" s="72"/>
      <c r="N22" s="72"/>
      <c r="O22" s="72"/>
      <c r="T22" s="23"/>
      <c r="W22" s="24"/>
      <c r="X22" s="8"/>
    </row>
    <row r="23" spans="2:26" ht="12" hidden="1" customHeight="1" outlineLevel="1" x14ac:dyDescent="0.15">
      <c r="B23" s="1"/>
      <c r="C23" s="1"/>
      <c r="D23" s="25" t="str">
        <f t="shared" si="0"/>
        <v/>
      </c>
      <c r="E23" s="72"/>
      <c r="F23" s="72"/>
      <c r="G23" s="72"/>
      <c r="H23" s="72"/>
      <c r="I23" s="72" t="s">
        <v>6</v>
      </c>
      <c r="J23" s="72"/>
      <c r="K23" s="2" t="e">
        <f>(7*J23)/F23</f>
        <v>#DIV/0!</v>
      </c>
      <c r="L23" s="72"/>
      <c r="M23" s="72"/>
      <c r="N23" s="72"/>
      <c r="O23" s="72"/>
      <c r="P23" s="13"/>
      <c r="Q23" s="19"/>
      <c r="R23" s="19"/>
      <c r="S23" s="19"/>
      <c r="T23" s="19"/>
      <c r="U23" s="19"/>
      <c r="V23" s="19"/>
      <c r="W23" s="26"/>
      <c r="X23" s="13"/>
      <c r="Y23" s="13"/>
    </row>
    <row r="24" spans="2:26" ht="12" customHeight="1" collapsed="1" x14ac:dyDescent="0.15">
      <c r="B24" s="1"/>
      <c r="C24" s="3" t="s">
        <v>46</v>
      </c>
      <c r="D24" s="4" t="str">
        <f>IF(E24="","",(G24*7/F24))</f>
        <v/>
      </c>
      <c r="E24" s="72"/>
      <c r="F24" s="72"/>
      <c r="G24" s="72"/>
      <c r="H24" s="72"/>
      <c r="I24" s="72" t="s">
        <v>6</v>
      </c>
      <c r="J24" s="72"/>
      <c r="K24" s="2" t="e">
        <f t="shared" si="1"/>
        <v>#DIV/0!</v>
      </c>
      <c r="L24" s="72"/>
      <c r="M24" s="72"/>
      <c r="N24" s="72"/>
      <c r="O24" s="72"/>
      <c r="P24" s="13"/>
      <c r="Q24" s="19"/>
      <c r="R24" s="19"/>
      <c r="S24" s="19"/>
      <c r="T24" s="19"/>
      <c r="U24" s="19"/>
      <c r="V24" s="19"/>
      <c r="W24" s="26"/>
      <c r="X24" s="13"/>
      <c r="Y24" s="13"/>
    </row>
    <row r="25" spans="2:26" ht="12" customHeight="1" x14ac:dyDescent="0.15">
      <c r="B25" s="13"/>
      <c r="C25" s="14"/>
      <c r="D25" s="27"/>
      <c r="E25" s="14"/>
      <c r="F25" s="14"/>
      <c r="G25" s="14"/>
      <c r="H25" s="14"/>
      <c r="I25" s="14"/>
      <c r="J25" s="13"/>
      <c r="K25" s="28"/>
      <c r="L25" s="13"/>
      <c r="M25" s="13"/>
      <c r="N25" s="13"/>
      <c r="O25" s="13"/>
      <c r="P25" s="13"/>
      <c r="Q25" s="19"/>
      <c r="R25" s="19"/>
      <c r="S25" s="19"/>
      <c r="T25" s="19"/>
      <c r="U25" s="19"/>
      <c r="V25" s="19"/>
      <c r="W25" s="26"/>
      <c r="X25" s="13"/>
      <c r="Y25" s="13"/>
    </row>
    <row r="26" spans="2:26" ht="12" customHeight="1" x14ac:dyDescent="0.15"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3"/>
      <c r="N26" s="13"/>
      <c r="O26" s="13"/>
      <c r="P26" s="13"/>
      <c r="Q26" s="19"/>
      <c r="R26" s="19"/>
      <c r="S26" s="19"/>
      <c r="T26" s="13"/>
      <c r="U26" s="19"/>
      <c r="V26" s="19"/>
      <c r="W26" s="19"/>
      <c r="X26" s="26"/>
      <c r="Y26" s="13"/>
      <c r="Z26" s="13"/>
    </row>
    <row r="27" spans="2:26" ht="12" customHeight="1" x14ac:dyDescent="0.1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9"/>
      <c r="R27" s="19"/>
      <c r="S27" s="19"/>
      <c r="T27" s="13"/>
      <c r="U27" s="19"/>
      <c r="V27" s="19"/>
      <c r="W27" s="19"/>
      <c r="X27" s="26"/>
      <c r="Y27" s="13"/>
      <c r="Z27" s="13"/>
    </row>
    <row r="28" spans="2:26" ht="12" customHeight="1" x14ac:dyDescent="0.15">
      <c r="B28" s="9" t="s">
        <v>8</v>
      </c>
      <c r="C28" s="9" t="s">
        <v>9</v>
      </c>
      <c r="D28" s="9" t="s">
        <v>2</v>
      </c>
      <c r="E28" s="9" t="s">
        <v>16</v>
      </c>
      <c r="F28" s="9" t="s">
        <v>10</v>
      </c>
      <c r="G28" s="9" t="s">
        <v>11</v>
      </c>
      <c r="H28" s="9" t="s">
        <v>57</v>
      </c>
      <c r="I28" s="9" t="s">
        <v>58</v>
      </c>
      <c r="J28" s="9" t="s">
        <v>59</v>
      </c>
      <c r="K28" s="9" t="s">
        <v>17</v>
      </c>
      <c r="L28" s="9" t="s">
        <v>12</v>
      </c>
      <c r="M28" s="9" t="s">
        <v>13</v>
      </c>
      <c r="N28" s="9" t="s">
        <v>14</v>
      </c>
      <c r="O28" s="9" t="s">
        <v>66</v>
      </c>
      <c r="P28" s="9" t="s">
        <v>7</v>
      </c>
      <c r="Q28" s="9" t="s">
        <v>15</v>
      </c>
      <c r="R28" s="9" t="s">
        <v>55</v>
      </c>
      <c r="S28" s="86" t="s">
        <v>72</v>
      </c>
      <c r="T28" s="9" t="s">
        <v>47</v>
      </c>
      <c r="U28" s="9" t="s">
        <v>48</v>
      </c>
      <c r="V28" s="11" t="s">
        <v>64</v>
      </c>
      <c r="W28" s="11" t="s">
        <v>49</v>
      </c>
      <c r="X28" s="11" t="s">
        <v>50</v>
      </c>
      <c r="Y28" s="12" t="s">
        <v>67</v>
      </c>
    </row>
    <row r="29" spans="2:26" ht="12" customHeight="1" x14ac:dyDescent="0.15">
      <c r="B29" s="1">
        <v>27</v>
      </c>
      <c r="C29" s="1" t="s">
        <v>29</v>
      </c>
      <c r="D29" s="72">
        <v>20</v>
      </c>
      <c r="E29" s="72">
        <v>74</v>
      </c>
      <c r="F29" s="72">
        <v>59</v>
      </c>
      <c r="G29" s="74">
        <f t="shared" ref="G29:G54" si="2">H29+I29+J29+K29</f>
        <v>23</v>
      </c>
      <c r="H29" s="72">
        <v>15</v>
      </c>
      <c r="I29" s="72">
        <v>6</v>
      </c>
      <c r="J29" s="72"/>
      <c r="K29" s="72">
        <v>2</v>
      </c>
      <c r="L29" s="5">
        <f t="shared" ref="L29:L54" si="3">IF(D29="","",ROUND(G29/F29,3))</f>
        <v>0.39</v>
      </c>
      <c r="M29" s="72">
        <v>13</v>
      </c>
      <c r="N29" s="72">
        <v>2</v>
      </c>
      <c r="O29" s="72"/>
      <c r="P29" s="72">
        <v>13</v>
      </c>
      <c r="Q29" s="72"/>
      <c r="R29" s="72">
        <v>2</v>
      </c>
      <c r="S29" s="72"/>
      <c r="T29" s="5">
        <f t="shared" ref="T29:T54" si="4">+(G29+P29)/(F29+P29+R29)</f>
        <v>0.48648648648648651</v>
      </c>
      <c r="U29" s="6">
        <f t="shared" ref="U29:U54" si="5">+((H29*1)+(I29*2)+(J29*3)+(K29*4))/F29</f>
        <v>0.59322033898305082</v>
      </c>
      <c r="V29" s="32">
        <f t="shared" ref="V29:V54" si="6">+T29+U29</f>
        <v>1.0797068254695374</v>
      </c>
      <c r="W29" s="73">
        <v>3</v>
      </c>
      <c r="X29" s="7">
        <f t="shared" ref="X29:X54" si="7">IF(E29="","",W29/F29)</f>
        <v>5.0847457627118647E-2</v>
      </c>
      <c r="Y29" s="72"/>
    </row>
    <row r="30" spans="2:26" ht="12" customHeight="1" x14ac:dyDescent="0.15">
      <c r="B30" s="1">
        <v>52</v>
      </c>
      <c r="C30" s="1" t="s">
        <v>51</v>
      </c>
      <c r="D30" s="72">
        <v>14</v>
      </c>
      <c r="E30" s="72">
        <v>42</v>
      </c>
      <c r="F30" s="72">
        <v>31</v>
      </c>
      <c r="G30" s="74">
        <f t="shared" si="2"/>
        <v>12</v>
      </c>
      <c r="H30" s="72">
        <v>6</v>
      </c>
      <c r="I30" s="72">
        <v>3</v>
      </c>
      <c r="J30" s="72">
        <v>1</v>
      </c>
      <c r="K30" s="72">
        <v>2</v>
      </c>
      <c r="L30" s="5">
        <f t="shared" si="3"/>
        <v>0.38700000000000001</v>
      </c>
      <c r="M30" s="72">
        <v>9</v>
      </c>
      <c r="N30" s="72">
        <v>1</v>
      </c>
      <c r="O30" s="72"/>
      <c r="P30" s="72">
        <v>11</v>
      </c>
      <c r="Q30" s="72"/>
      <c r="R30" s="72"/>
      <c r="S30" s="72"/>
      <c r="T30" s="5">
        <f t="shared" si="4"/>
        <v>0.54761904761904767</v>
      </c>
      <c r="U30" s="6">
        <f t="shared" si="5"/>
        <v>0.74193548387096775</v>
      </c>
      <c r="V30" s="32">
        <f t="shared" si="6"/>
        <v>1.2895545314900154</v>
      </c>
      <c r="W30" s="73">
        <v>5</v>
      </c>
      <c r="X30" s="7">
        <f t="shared" si="7"/>
        <v>0.16129032258064516</v>
      </c>
      <c r="Y30" s="72">
        <v>2</v>
      </c>
    </row>
    <row r="31" spans="2:26" ht="12" customHeight="1" x14ac:dyDescent="0.15">
      <c r="B31" s="1">
        <v>55</v>
      </c>
      <c r="C31" s="1" t="s">
        <v>27</v>
      </c>
      <c r="D31" s="72">
        <v>20</v>
      </c>
      <c r="E31" s="72">
        <v>63</v>
      </c>
      <c r="F31" s="72">
        <v>54</v>
      </c>
      <c r="G31" s="74">
        <f>H31+I31+J31+K31</f>
        <v>16</v>
      </c>
      <c r="H31" s="72">
        <v>12</v>
      </c>
      <c r="I31" s="72">
        <v>3</v>
      </c>
      <c r="J31" s="72"/>
      <c r="K31" s="72">
        <v>1</v>
      </c>
      <c r="L31" s="5">
        <f>IF(D31="","",ROUND(G31/F31,3))</f>
        <v>0.29599999999999999</v>
      </c>
      <c r="M31" s="72">
        <v>8</v>
      </c>
      <c r="N31" s="72"/>
      <c r="O31" s="72"/>
      <c r="P31" s="72">
        <v>9</v>
      </c>
      <c r="Q31" s="72"/>
      <c r="R31" s="72"/>
      <c r="S31" s="72"/>
      <c r="T31" s="5">
        <f>+(G31+P31)/(F31+P31+R31)</f>
        <v>0.3968253968253968</v>
      </c>
      <c r="U31" s="6">
        <f>+((H31*1)+(I31*2)+(J31*3)+(K31*4))/F31</f>
        <v>0.40740740740740738</v>
      </c>
      <c r="V31" s="32">
        <f>+T31+U31</f>
        <v>0.80423280423280419</v>
      </c>
      <c r="W31" s="73">
        <v>6</v>
      </c>
      <c r="X31" s="7">
        <f>IF(E31="","",W31/F31)</f>
        <v>0.1111111111111111</v>
      </c>
      <c r="Y31" s="72"/>
    </row>
    <row r="32" spans="2:26" ht="12" customHeight="1" x14ac:dyDescent="0.15">
      <c r="B32" s="1">
        <v>7</v>
      </c>
      <c r="C32" s="1" t="s">
        <v>30</v>
      </c>
      <c r="D32" s="72">
        <v>18</v>
      </c>
      <c r="E32" s="72">
        <v>65</v>
      </c>
      <c r="F32" s="72">
        <v>52</v>
      </c>
      <c r="G32" s="74">
        <f t="shared" si="2"/>
        <v>15</v>
      </c>
      <c r="H32" s="72">
        <v>11</v>
      </c>
      <c r="I32" s="72">
        <v>2</v>
      </c>
      <c r="J32" s="72">
        <v>1</v>
      </c>
      <c r="K32" s="72">
        <v>1</v>
      </c>
      <c r="L32" s="5">
        <f t="shared" si="3"/>
        <v>0.28799999999999998</v>
      </c>
      <c r="M32" s="72">
        <v>12</v>
      </c>
      <c r="N32" s="72">
        <v>4</v>
      </c>
      <c r="O32" s="72"/>
      <c r="P32" s="72">
        <v>13</v>
      </c>
      <c r="Q32" s="72"/>
      <c r="R32" s="72"/>
      <c r="S32" s="72"/>
      <c r="T32" s="5">
        <f t="shared" si="4"/>
        <v>0.43076923076923079</v>
      </c>
      <c r="U32" s="6">
        <f t="shared" si="5"/>
        <v>0.42307692307692307</v>
      </c>
      <c r="V32" s="32">
        <f t="shared" si="6"/>
        <v>0.85384615384615392</v>
      </c>
      <c r="W32" s="73">
        <v>9</v>
      </c>
      <c r="X32" s="7">
        <f t="shared" si="7"/>
        <v>0.17307692307692307</v>
      </c>
      <c r="Y32" s="72">
        <v>1</v>
      </c>
    </row>
    <row r="33" spans="2:25" ht="12" customHeight="1" x14ac:dyDescent="0.15">
      <c r="B33" s="1">
        <v>18</v>
      </c>
      <c r="C33" s="1" t="s">
        <v>43</v>
      </c>
      <c r="D33" s="72">
        <v>19</v>
      </c>
      <c r="E33" s="72">
        <v>64</v>
      </c>
      <c r="F33" s="72">
        <v>48</v>
      </c>
      <c r="G33" s="74">
        <f t="shared" si="2"/>
        <v>13</v>
      </c>
      <c r="H33" s="72">
        <v>9</v>
      </c>
      <c r="I33" s="72">
        <v>4</v>
      </c>
      <c r="J33" s="72"/>
      <c r="K33" s="72"/>
      <c r="L33" s="5">
        <f t="shared" si="3"/>
        <v>0.27100000000000002</v>
      </c>
      <c r="M33" s="72">
        <v>8</v>
      </c>
      <c r="N33" s="72">
        <v>6</v>
      </c>
      <c r="O33" s="72"/>
      <c r="P33" s="72">
        <v>16</v>
      </c>
      <c r="Q33" s="72"/>
      <c r="R33" s="72"/>
      <c r="S33" s="72"/>
      <c r="T33" s="5">
        <f t="shared" si="4"/>
        <v>0.453125</v>
      </c>
      <c r="U33" s="6">
        <f t="shared" si="5"/>
        <v>0.35416666666666669</v>
      </c>
      <c r="V33" s="32">
        <f t="shared" si="6"/>
        <v>0.80729166666666674</v>
      </c>
      <c r="W33" s="73">
        <v>9</v>
      </c>
      <c r="X33" s="7">
        <f t="shared" si="7"/>
        <v>0.1875</v>
      </c>
      <c r="Y33" s="72">
        <v>1</v>
      </c>
    </row>
    <row r="34" spans="2:25" ht="12" customHeight="1" x14ac:dyDescent="0.15">
      <c r="B34" s="1">
        <v>10</v>
      </c>
      <c r="C34" s="1" t="s">
        <v>52</v>
      </c>
      <c r="D34" s="72">
        <v>12</v>
      </c>
      <c r="E34" s="72">
        <v>32</v>
      </c>
      <c r="F34" s="72">
        <v>27</v>
      </c>
      <c r="G34" s="74">
        <f t="shared" si="2"/>
        <v>7</v>
      </c>
      <c r="H34" s="72">
        <v>6</v>
      </c>
      <c r="I34" s="72"/>
      <c r="J34" s="72"/>
      <c r="K34" s="72">
        <v>1</v>
      </c>
      <c r="L34" s="5">
        <f t="shared" si="3"/>
        <v>0.25900000000000001</v>
      </c>
      <c r="M34" s="72">
        <v>6</v>
      </c>
      <c r="N34" s="72"/>
      <c r="O34" s="72"/>
      <c r="P34" s="72">
        <v>3</v>
      </c>
      <c r="Q34" s="72"/>
      <c r="R34" s="72">
        <v>2</v>
      </c>
      <c r="S34" s="72"/>
      <c r="T34" s="5">
        <f t="shared" si="4"/>
        <v>0.3125</v>
      </c>
      <c r="U34" s="6">
        <f t="shared" si="5"/>
        <v>0.37037037037037035</v>
      </c>
      <c r="V34" s="32">
        <f t="shared" si="6"/>
        <v>0.68287037037037035</v>
      </c>
      <c r="W34" s="73">
        <v>3</v>
      </c>
      <c r="X34" s="7">
        <f t="shared" si="7"/>
        <v>0.1111111111111111</v>
      </c>
      <c r="Y34" s="72"/>
    </row>
    <row r="35" spans="2:25" ht="12" customHeight="1" x14ac:dyDescent="0.15">
      <c r="B35" s="1">
        <v>1</v>
      </c>
      <c r="C35" s="1" t="s">
        <v>54</v>
      </c>
      <c r="D35" s="72">
        <v>18</v>
      </c>
      <c r="E35" s="72">
        <v>60</v>
      </c>
      <c r="F35" s="72">
        <v>51</v>
      </c>
      <c r="G35" s="74">
        <f>H35+I35+J35+K35</f>
        <v>13</v>
      </c>
      <c r="H35" s="72">
        <v>7</v>
      </c>
      <c r="I35" s="72">
        <v>5</v>
      </c>
      <c r="J35" s="72"/>
      <c r="K35" s="72">
        <v>1</v>
      </c>
      <c r="L35" s="5">
        <f>IF(D35="","",ROUND(G35/F35,3))</f>
        <v>0.255</v>
      </c>
      <c r="M35" s="72">
        <v>5</v>
      </c>
      <c r="N35" s="72">
        <v>1</v>
      </c>
      <c r="O35" s="72"/>
      <c r="P35" s="72">
        <v>9</v>
      </c>
      <c r="Q35" s="72"/>
      <c r="R35" s="72"/>
      <c r="S35" s="72"/>
      <c r="T35" s="5">
        <f>+(G35+P35)/(F35+P35+R35)</f>
        <v>0.36666666666666664</v>
      </c>
      <c r="U35" s="6">
        <f>+((H35*1)+(I35*2)+(J35*3)+(K35*4))/F35</f>
        <v>0.41176470588235292</v>
      </c>
      <c r="V35" s="32">
        <f>+T35+U35</f>
        <v>0.77843137254901951</v>
      </c>
      <c r="W35" s="73">
        <v>4</v>
      </c>
      <c r="X35" s="7">
        <f>IF(E35="","",W35/F35)</f>
        <v>7.8431372549019607E-2</v>
      </c>
      <c r="Y35" s="72"/>
    </row>
    <row r="36" spans="2:25" ht="12" customHeight="1" x14ac:dyDescent="0.15">
      <c r="B36" s="1">
        <v>60</v>
      </c>
      <c r="C36" s="1" t="s">
        <v>28</v>
      </c>
      <c r="D36" s="72">
        <v>14</v>
      </c>
      <c r="E36" s="72">
        <v>35</v>
      </c>
      <c r="F36" s="72">
        <v>27</v>
      </c>
      <c r="G36" s="74">
        <f>H36+I36+J36+K36</f>
        <v>6</v>
      </c>
      <c r="H36" s="72">
        <v>2</v>
      </c>
      <c r="I36" s="72">
        <v>1</v>
      </c>
      <c r="J36" s="72"/>
      <c r="K36" s="72">
        <v>3</v>
      </c>
      <c r="L36" s="5">
        <f>IF(D36="","",ROUND(G36/F36,3))</f>
        <v>0.222</v>
      </c>
      <c r="M36" s="72">
        <v>9</v>
      </c>
      <c r="N36" s="72"/>
      <c r="O36" s="72"/>
      <c r="P36" s="72">
        <v>8</v>
      </c>
      <c r="Q36" s="72"/>
      <c r="R36" s="72"/>
      <c r="S36" s="72"/>
      <c r="T36" s="5">
        <f>+(G36+P36)/(F36+P36+R36)</f>
        <v>0.4</v>
      </c>
      <c r="U36" s="6">
        <f>+((H36*1)+(I36*2)+(J36*3)+(K36*4))/F36</f>
        <v>0.59259259259259256</v>
      </c>
      <c r="V36" s="32">
        <f>+T36+U36</f>
        <v>0.99259259259259258</v>
      </c>
      <c r="W36" s="73">
        <v>8</v>
      </c>
      <c r="X36" s="7">
        <f>IF(E36="","",W36/F36)</f>
        <v>0.29629629629629628</v>
      </c>
      <c r="Y36" s="72">
        <v>1</v>
      </c>
    </row>
    <row r="37" spans="2:25" ht="12" customHeight="1" x14ac:dyDescent="0.15">
      <c r="B37" s="1">
        <v>99</v>
      </c>
      <c r="C37" s="1" t="s">
        <v>61</v>
      </c>
      <c r="D37" s="72">
        <v>11</v>
      </c>
      <c r="E37" s="72">
        <v>39</v>
      </c>
      <c r="F37" s="72">
        <v>35</v>
      </c>
      <c r="G37" s="74">
        <f t="shared" si="2"/>
        <v>7</v>
      </c>
      <c r="H37" s="72">
        <v>4</v>
      </c>
      <c r="I37" s="72">
        <v>1</v>
      </c>
      <c r="J37" s="72"/>
      <c r="K37" s="72">
        <v>2</v>
      </c>
      <c r="L37" s="5">
        <f t="shared" si="3"/>
        <v>0.2</v>
      </c>
      <c r="M37" s="72">
        <v>6</v>
      </c>
      <c r="N37" s="72">
        <v>2</v>
      </c>
      <c r="O37" s="72"/>
      <c r="P37" s="72">
        <v>4</v>
      </c>
      <c r="Q37" s="72"/>
      <c r="R37" s="72"/>
      <c r="S37" s="72"/>
      <c r="T37" s="5">
        <f t="shared" si="4"/>
        <v>0.28205128205128205</v>
      </c>
      <c r="U37" s="6">
        <f t="shared" si="5"/>
        <v>0.4</v>
      </c>
      <c r="V37" s="32">
        <f t="shared" si="6"/>
        <v>0.68205128205128207</v>
      </c>
      <c r="W37" s="73">
        <v>6</v>
      </c>
      <c r="X37" s="7">
        <f t="shared" si="7"/>
        <v>0.17142857142857143</v>
      </c>
      <c r="Y37" s="72"/>
    </row>
    <row r="38" spans="2:25" ht="12" customHeight="1" x14ac:dyDescent="0.15">
      <c r="B38" s="1"/>
      <c r="C38" s="1" t="s">
        <v>106</v>
      </c>
      <c r="D38" s="72">
        <v>10</v>
      </c>
      <c r="E38" s="72">
        <v>31</v>
      </c>
      <c r="F38" s="72">
        <v>30</v>
      </c>
      <c r="G38" s="1">
        <f t="shared" si="2"/>
        <v>6</v>
      </c>
      <c r="H38" s="72">
        <v>2</v>
      </c>
      <c r="I38" s="72">
        <v>1</v>
      </c>
      <c r="J38" s="1"/>
      <c r="K38" s="108">
        <v>3</v>
      </c>
      <c r="L38" s="5">
        <f t="shared" si="3"/>
        <v>0.2</v>
      </c>
      <c r="M38" s="72">
        <v>8</v>
      </c>
      <c r="N38" s="1"/>
      <c r="O38" s="1"/>
      <c r="P38" s="72">
        <v>1</v>
      </c>
      <c r="Q38" s="1"/>
      <c r="R38" s="1"/>
      <c r="S38" s="1"/>
      <c r="T38" s="5">
        <f t="shared" si="4"/>
        <v>0.22580645161290322</v>
      </c>
      <c r="U38" s="6">
        <f t="shared" si="5"/>
        <v>0.53333333333333333</v>
      </c>
      <c r="V38" s="32">
        <f t="shared" si="6"/>
        <v>0.75913978494623657</v>
      </c>
      <c r="W38" s="73">
        <v>3</v>
      </c>
      <c r="X38" s="7">
        <f t="shared" si="7"/>
        <v>0.1</v>
      </c>
      <c r="Y38" s="72">
        <v>2</v>
      </c>
    </row>
    <row r="39" spans="2:25" ht="12" customHeight="1" x14ac:dyDescent="0.15">
      <c r="B39" s="1">
        <v>26</v>
      </c>
      <c r="C39" s="1" t="s">
        <v>18</v>
      </c>
      <c r="D39" s="72">
        <v>12</v>
      </c>
      <c r="E39" s="72">
        <v>28</v>
      </c>
      <c r="F39" s="72">
        <v>25</v>
      </c>
      <c r="G39" s="74">
        <f t="shared" si="2"/>
        <v>4</v>
      </c>
      <c r="H39" s="72">
        <v>4</v>
      </c>
      <c r="I39" s="72"/>
      <c r="J39" s="72"/>
      <c r="K39" s="72"/>
      <c r="L39" s="5">
        <f t="shared" si="3"/>
        <v>0.16</v>
      </c>
      <c r="M39" s="72">
        <v>4</v>
      </c>
      <c r="N39" s="72">
        <v>1</v>
      </c>
      <c r="O39" s="72"/>
      <c r="P39" s="72">
        <v>3</v>
      </c>
      <c r="Q39" s="72"/>
      <c r="R39" s="72"/>
      <c r="S39" s="72"/>
      <c r="T39" s="5">
        <f t="shared" si="4"/>
        <v>0.25</v>
      </c>
      <c r="U39" s="6">
        <f t="shared" si="5"/>
        <v>0.16</v>
      </c>
      <c r="V39" s="32">
        <f t="shared" si="6"/>
        <v>0.41000000000000003</v>
      </c>
      <c r="W39" s="73">
        <v>7</v>
      </c>
      <c r="X39" s="7">
        <f t="shared" si="7"/>
        <v>0.28000000000000003</v>
      </c>
      <c r="Y39" s="72"/>
    </row>
    <row r="40" spans="2:25" ht="12" customHeight="1" x14ac:dyDescent="0.15">
      <c r="B40" s="1">
        <v>0</v>
      </c>
      <c r="C40" s="1" t="s">
        <v>26</v>
      </c>
      <c r="D40" s="72">
        <v>9</v>
      </c>
      <c r="E40" s="72">
        <v>22</v>
      </c>
      <c r="F40" s="72">
        <v>20</v>
      </c>
      <c r="G40" s="74">
        <f t="shared" si="2"/>
        <v>3</v>
      </c>
      <c r="H40" s="72">
        <v>3</v>
      </c>
      <c r="I40" s="72"/>
      <c r="J40" s="72"/>
      <c r="K40" s="72"/>
      <c r="L40" s="5">
        <f t="shared" si="3"/>
        <v>0.15</v>
      </c>
      <c r="M40" s="72">
        <v>1</v>
      </c>
      <c r="N40" s="72"/>
      <c r="O40" s="72"/>
      <c r="P40" s="72">
        <v>2</v>
      </c>
      <c r="Q40" s="72"/>
      <c r="R40" s="72"/>
      <c r="S40" s="72"/>
      <c r="T40" s="5">
        <f t="shared" si="4"/>
        <v>0.22727272727272727</v>
      </c>
      <c r="U40" s="6">
        <f t="shared" si="5"/>
        <v>0.15</v>
      </c>
      <c r="V40" s="32">
        <f t="shared" si="6"/>
        <v>0.37727272727272726</v>
      </c>
      <c r="W40" s="73">
        <v>3</v>
      </c>
      <c r="X40" s="7">
        <f t="shared" si="7"/>
        <v>0.15</v>
      </c>
      <c r="Y40" s="72"/>
    </row>
    <row r="41" spans="2:25" ht="12" customHeight="1" x14ac:dyDescent="0.15">
      <c r="B41" s="87">
        <v>89</v>
      </c>
      <c r="C41" s="87" t="s">
        <v>36</v>
      </c>
      <c r="D41" s="88"/>
      <c r="E41" s="88"/>
      <c r="F41" s="88"/>
      <c r="G41" s="89">
        <f t="shared" si="2"/>
        <v>0</v>
      </c>
      <c r="H41" s="88"/>
      <c r="I41" s="88"/>
      <c r="J41" s="88"/>
      <c r="K41" s="88"/>
      <c r="L41" s="90" t="str">
        <f t="shared" si="3"/>
        <v/>
      </c>
      <c r="M41" s="88"/>
      <c r="N41" s="88"/>
      <c r="O41" s="88"/>
      <c r="P41" s="88"/>
      <c r="Q41" s="88"/>
      <c r="R41" s="88"/>
      <c r="S41" s="88"/>
      <c r="T41" s="90" t="e">
        <f t="shared" si="4"/>
        <v>#DIV/0!</v>
      </c>
      <c r="U41" s="91" t="e">
        <f t="shared" si="5"/>
        <v>#DIV/0!</v>
      </c>
      <c r="V41" s="92" t="e">
        <f t="shared" si="6"/>
        <v>#DIV/0!</v>
      </c>
      <c r="W41" s="93"/>
      <c r="X41" s="94" t="str">
        <f t="shared" si="7"/>
        <v/>
      </c>
      <c r="Y41" s="88"/>
    </row>
    <row r="42" spans="2:25" ht="12" customHeight="1" x14ac:dyDescent="0.15">
      <c r="B42" s="87"/>
      <c r="C42" s="87" t="s">
        <v>144</v>
      </c>
      <c r="D42" s="88">
        <v>1</v>
      </c>
      <c r="E42" s="88">
        <v>3</v>
      </c>
      <c r="F42" s="88">
        <v>1</v>
      </c>
      <c r="G42" s="89">
        <f t="shared" si="2"/>
        <v>0</v>
      </c>
      <c r="H42" s="88"/>
      <c r="I42" s="88"/>
      <c r="J42" s="88"/>
      <c r="K42" s="88"/>
      <c r="L42" s="90">
        <f t="shared" si="3"/>
        <v>0</v>
      </c>
      <c r="M42" s="88">
        <v>1</v>
      </c>
      <c r="N42" s="88"/>
      <c r="O42" s="88"/>
      <c r="P42" s="88">
        <v>2</v>
      </c>
      <c r="Q42" s="88"/>
      <c r="R42" s="88"/>
      <c r="S42" s="88"/>
      <c r="T42" s="90">
        <f t="shared" si="4"/>
        <v>0.66666666666666663</v>
      </c>
      <c r="U42" s="91">
        <f t="shared" si="5"/>
        <v>0</v>
      </c>
      <c r="V42" s="92">
        <f t="shared" si="6"/>
        <v>0.66666666666666663</v>
      </c>
      <c r="W42" s="93"/>
      <c r="X42" s="94"/>
      <c r="Y42" s="88"/>
    </row>
    <row r="43" spans="2:25" ht="12" customHeight="1" x14ac:dyDescent="0.15">
      <c r="B43" s="87"/>
      <c r="C43" s="87" t="s">
        <v>63</v>
      </c>
      <c r="D43" s="88">
        <v>2</v>
      </c>
      <c r="E43" s="88">
        <v>4</v>
      </c>
      <c r="F43" s="88">
        <v>2</v>
      </c>
      <c r="G43" s="87">
        <f t="shared" si="2"/>
        <v>2</v>
      </c>
      <c r="H43" s="105">
        <v>2</v>
      </c>
      <c r="I43" s="88"/>
      <c r="J43" s="87"/>
      <c r="K43" s="87"/>
      <c r="L43" s="90">
        <f t="shared" si="3"/>
        <v>1</v>
      </c>
      <c r="M43" s="88">
        <v>1</v>
      </c>
      <c r="N43" s="87"/>
      <c r="O43" s="87"/>
      <c r="P43" s="105">
        <v>2</v>
      </c>
      <c r="Q43" s="87"/>
      <c r="R43" s="87"/>
      <c r="S43" s="105"/>
      <c r="T43" s="90">
        <f t="shared" si="4"/>
        <v>1</v>
      </c>
      <c r="U43" s="91">
        <f t="shared" si="5"/>
        <v>1</v>
      </c>
      <c r="V43" s="92">
        <f t="shared" si="6"/>
        <v>2</v>
      </c>
      <c r="W43" s="106"/>
      <c r="X43" s="94">
        <f t="shared" si="7"/>
        <v>0</v>
      </c>
      <c r="Y43" s="87"/>
    </row>
    <row r="44" spans="2:25" ht="12" customHeight="1" x14ac:dyDescent="0.15">
      <c r="B44" s="87"/>
      <c r="C44" s="87" t="s">
        <v>132</v>
      </c>
      <c r="D44" s="88">
        <v>1</v>
      </c>
      <c r="E44" s="88">
        <v>3</v>
      </c>
      <c r="F44" s="88">
        <v>2</v>
      </c>
      <c r="G44" s="89">
        <f t="shared" si="2"/>
        <v>1</v>
      </c>
      <c r="H44" s="88">
        <v>1</v>
      </c>
      <c r="I44" s="88"/>
      <c r="J44" s="88"/>
      <c r="K44" s="88"/>
      <c r="L44" s="90">
        <f t="shared" si="3"/>
        <v>0.5</v>
      </c>
      <c r="M44" s="88"/>
      <c r="N44" s="88"/>
      <c r="O44" s="88"/>
      <c r="P44" s="88">
        <v>1</v>
      </c>
      <c r="Q44" s="88"/>
      <c r="R44" s="88"/>
      <c r="S44" s="88"/>
      <c r="T44" s="90">
        <f t="shared" si="4"/>
        <v>0.66666666666666663</v>
      </c>
      <c r="U44" s="91">
        <f t="shared" si="5"/>
        <v>0.5</v>
      </c>
      <c r="V44" s="92">
        <f t="shared" si="6"/>
        <v>1.1666666666666665</v>
      </c>
      <c r="W44" s="93"/>
      <c r="X44" s="94">
        <f t="shared" si="7"/>
        <v>0</v>
      </c>
      <c r="Y44" s="88"/>
    </row>
    <row r="45" spans="2:25" ht="12" customHeight="1" collapsed="1" x14ac:dyDescent="0.15">
      <c r="B45" s="87"/>
      <c r="C45" s="87" t="s">
        <v>114</v>
      </c>
      <c r="D45" s="88">
        <v>1</v>
      </c>
      <c r="E45" s="88">
        <v>3</v>
      </c>
      <c r="F45" s="88">
        <v>2</v>
      </c>
      <c r="G45" s="87">
        <f t="shared" si="2"/>
        <v>1</v>
      </c>
      <c r="H45" s="88">
        <v>1</v>
      </c>
      <c r="I45" s="87"/>
      <c r="J45" s="87"/>
      <c r="K45" s="87"/>
      <c r="L45" s="90">
        <f t="shared" si="3"/>
        <v>0.5</v>
      </c>
      <c r="M45" s="88"/>
      <c r="N45" s="87"/>
      <c r="O45" s="87"/>
      <c r="P45" s="88">
        <v>1</v>
      </c>
      <c r="Q45" s="87"/>
      <c r="R45" s="87"/>
      <c r="S45" s="87"/>
      <c r="T45" s="90">
        <f t="shared" si="4"/>
        <v>0.66666666666666663</v>
      </c>
      <c r="U45" s="91">
        <f t="shared" si="5"/>
        <v>0.5</v>
      </c>
      <c r="V45" s="92">
        <f t="shared" si="6"/>
        <v>1.1666666666666665</v>
      </c>
      <c r="W45" s="95"/>
      <c r="X45" s="94">
        <f t="shared" si="7"/>
        <v>0</v>
      </c>
      <c r="Y45" s="87"/>
    </row>
    <row r="46" spans="2:25" ht="12" customHeight="1" x14ac:dyDescent="0.15">
      <c r="B46" s="87"/>
      <c r="C46" s="87" t="s">
        <v>85</v>
      </c>
      <c r="D46" s="88">
        <v>6</v>
      </c>
      <c r="E46" s="88">
        <v>17</v>
      </c>
      <c r="F46" s="88">
        <v>15</v>
      </c>
      <c r="G46" s="89">
        <f t="shared" si="2"/>
        <v>6</v>
      </c>
      <c r="H46" s="88">
        <v>6</v>
      </c>
      <c r="I46" s="88"/>
      <c r="J46" s="88"/>
      <c r="K46" s="88"/>
      <c r="L46" s="90">
        <f t="shared" si="3"/>
        <v>0.4</v>
      </c>
      <c r="M46" s="88">
        <v>2</v>
      </c>
      <c r="N46" s="88"/>
      <c r="O46" s="88"/>
      <c r="P46" s="88"/>
      <c r="Q46" s="88"/>
      <c r="R46" s="88"/>
      <c r="S46" s="88"/>
      <c r="T46" s="90">
        <f t="shared" si="4"/>
        <v>0.4</v>
      </c>
      <c r="U46" s="91">
        <f t="shared" si="5"/>
        <v>0.4</v>
      </c>
      <c r="V46" s="92">
        <f t="shared" si="6"/>
        <v>0.8</v>
      </c>
      <c r="W46" s="93">
        <v>1</v>
      </c>
      <c r="X46" s="94">
        <f t="shared" si="7"/>
        <v>6.6666666666666666E-2</v>
      </c>
      <c r="Y46" s="88"/>
    </row>
    <row r="47" spans="2:25" ht="12" customHeight="1" collapsed="1" x14ac:dyDescent="0.15">
      <c r="B47" s="87">
        <v>34</v>
      </c>
      <c r="C47" s="87" t="s">
        <v>53</v>
      </c>
      <c r="D47" s="88">
        <v>3</v>
      </c>
      <c r="E47" s="88">
        <v>7</v>
      </c>
      <c r="F47" s="88">
        <v>5</v>
      </c>
      <c r="G47" s="89">
        <f t="shared" si="2"/>
        <v>2</v>
      </c>
      <c r="H47" s="88">
        <v>1</v>
      </c>
      <c r="I47" s="88">
        <v>1</v>
      </c>
      <c r="J47" s="88"/>
      <c r="K47" s="88"/>
      <c r="L47" s="90">
        <f t="shared" si="3"/>
        <v>0.4</v>
      </c>
      <c r="M47" s="88"/>
      <c r="N47" s="88">
        <v>1</v>
      </c>
      <c r="O47" s="88"/>
      <c r="P47" s="88">
        <v>2</v>
      </c>
      <c r="Q47" s="88"/>
      <c r="R47" s="88"/>
      <c r="S47" s="88"/>
      <c r="T47" s="90">
        <f t="shared" si="4"/>
        <v>0.5714285714285714</v>
      </c>
      <c r="U47" s="91">
        <f t="shared" si="5"/>
        <v>0.6</v>
      </c>
      <c r="V47" s="92">
        <f t="shared" si="6"/>
        <v>1.1714285714285713</v>
      </c>
      <c r="W47" s="93">
        <v>1</v>
      </c>
      <c r="X47" s="94">
        <f t="shared" si="7"/>
        <v>0.2</v>
      </c>
      <c r="Y47" s="88"/>
    </row>
    <row r="48" spans="2:25" ht="12" customHeight="1" collapsed="1" x14ac:dyDescent="0.15">
      <c r="B48" s="87"/>
      <c r="C48" s="87" t="s">
        <v>113</v>
      </c>
      <c r="D48" s="88">
        <v>1</v>
      </c>
      <c r="E48" s="88">
        <v>3</v>
      </c>
      <c r="F48" s="88">
        <v>3</v>
      </c>
      <c r="G48" s="87">
        <f t="shared" si="2"/>
        <v>1</v>
      </c>
      <c r="H48" s="88"/>
      <c r="I48" s="87">
        <v>1</v>
      </c>
      <c r="J48" s="87"/>
      <c r="K48" s="87"/>
      <c r="L48" s="90">
        <f t="shared" si="3"/>
        <v>0.33300000000000002</v>
      </c>
      <c r="M48" s="88">
        <v>1</v>
      </c>
      <c r="N48" s="87"/>
      <c r="O48" s="87"/>
      <c r="P48" s="87"/>
      <c r="Q48" s="87"/>
      <c r="R48" s="87"/>
      <c r="S48" s="87"/>
      <c r="T48" s="90">
        <f t="shared" si="4"/>
        <v>0.33333333333333331</v>
      </c>
      <c r="U48" s="91">
        <f t="shared" si="5"/>
        <v>0.66666666666666663</v>
      </c>
      <c r="V48" s="92">
        <f t="shared" si="6"/>
        <v>1</v>
      </c>
      <c r="W48" s="95"/>
      <c r="X48" s="94">
        <f t="shared" si="7"/>
        <v>0</v>
      </c>
      <c r="Y48" s="87"/>
    </row>
    <row r="49" spans="2:25" ht="12" customHeight="1" x14ac:dyDescent="0.15">
      <c r="B49" s="87"/>
      <c r="C49" s="87" t="s">
        <v>122</v>
      </c>
      <c r="D49" s="88">
        <v>1</v>
      </c>
      <c r="E49" s="88">
        <v>4</v>
      </c>
      <c r="F49" s="88">
        <v>4</v>
      </c>
      <c r="G49" s="87">
        <f t="shared" si="2"/>
        <v>1</v>
      </c>
      <c r="H49" s="88"/>
      <c r="I49" s="87"/>
      <c r="J49" s="87"/>
      <c r="K49" s="87">
        <v>1</v>
      </c>
      <c r="L49" s="90">
        <f t="shared" si="3"/>
        <v>0.25</v>
      </c>
      <c r="M49" s="88">
        <v>3</v>
      </c>
      <c r="N49" s="87"/>
      <c r="O49" s="87"/>
      <c r="P49" s="87"/>
      <c r="Q49" s="87"/>
      <c r="R49" s="87"/>
      <c r="S49" s="87"/>
      <c r="T49" s="90">
        <f t="shared" si="4"/>
        <v>0.25</v>
      </c>
      <c r="U49" s="110">
        <f t="shared" si="5"/>
        <v>1</v>
      </c>
      <c r="V49" s="92">
        <f t="shared" si="6"/>
        <v>1.25</v>
      </c>
      <c r="W49" s="95">
        <v>2</v>
      </c>
      <c r="X49" s="94">
        <f t="shared" si="7"/>
        <v>0.5</v>
      </c>
      <c r="Y49" s="87"/>
    </row>
    <row r="50" spans="2:25" ht="12" customHeight="1" x14ac:dyDescent="0.15">
      <c r="B50" s="87"/>
      <c r="C50" s="87" t="s">
        <v>83</v>
      </c>
      <c r="D50" s="88">
        <v>5</v>
      </c>
      <c r="E50" s="88">
        <v>14</v>
      </c>
      <c r="F50" s="88">
        <v>13</v>
      </c>
      <c r="G50" s="89">
        <f t="shared" si="2"/>
        <v>2</v>
      </c>
      <c r="H50" s="88">
        <v>2</v>
      </c>
      <c r="I50" s="88"/>
      <c r="J50" s="88"/>
      <c r="K50" s="88"/>
      <c r="L50" s="90">
        <f t="shared" si="3"/>
        <v>0.154</v>
      </c>
      <c r="M50" s="88"/>
      <c r="N50" s="88"/>
      <c r="O50" s="88"/>
      <c r="P50" s="88"/>
      <c r="Q50" s="88">
        <v>1</v>
      </c>
      <c r="R50" s="88"/>
      <c r="S50" s="88"/>
      <c r="T50" s="90">
        <f t="shared" si="4"/>
        <v>0.15384615384615385</v>
      </c>
      <c r="U50" s="91">
        <f t="shared" si="5"/>
        <v>0.15384615384615385</v>
      </c>
      <c r="V50" s="92">
        <f t="shared" si="6"/>
        <v>0.30769230769230771</v>
      </c>
      <c r="W50" s="93">
        <v>6</v>
      </c>
      <c r="X50" s="94">
        <f t="shared" si="7"/>
        <v>0.46153846153846156</v>
      </c>
      <c r="Y50" s="88"/>
    </row>
    <row r="51" spans="2:25" ht="12" customHeight="1" x14ac:dyDescent="0.15">
      <c r="B51" s="87"/>
      <c r="C51" s="87" t="s">
        <v>84</v>
      </c>
      <c r="D51" s="88">
        <v>1</v>
      </c>
      <c r="E51" s="88">
        <v>2</v>
      </c>
      <c r="F51" s="88">
        <v>2</v>
      </c>
      <c r="G51" s="87">
        <f t="shared" si="2"/>
        <v>0</v>
      </c>
      <c r="H51" s="88"/>
      <c r="I51" s="87"/>
      <c r="J51" s="87"/>
      <c r="K51" s="87"/>
      <c r="L51" s="90">
        <f t="shared" si="3"/>
        <v>0</v>
      </c>
      <c r="M51" s="88"/>
      <c r="N51" s="87"/>
      <c r="O51" s="87"/>
      <c r="P51" s="87"/>
      <c r="Q51" s="87"/>
      <c r="R51" s="87"/>
      <c r="S51" s="87"/>
      <c r="T51" s="90">
        <f t="shared" si="4"/>
        <v>0</v>
      </c>
      <c r="U51" s="91">
        <f t="shared" si="5"/>
        <v>0</v>
      </c>
      <c r="V51" s="92">
        <f t="shared" si="6"/>
        <v>0</v>
      </c>
      <c r="W51" s="93">
        <v>1</v>
      </c>
      <c r="X51" s="94">
        <f t="shared" si="7"/>
        <v>0.5</v>
      </c>
      <c r="Y51" s="87"/>
    </row>
    <row r="52" spans="2:25" ht="12" customHeight="1" x14ac:dyDescent="0.15">
      <c r="B52" s="87"/>
      <c r="C52" s="87" t="s">
        <v>76</v>
      </c>
      <c r="D52" s="88">
        <v>1</v>
      </c>
      <c r="E52" s="88">
        <v>2</v>
      </c>
      <c r="F52" s="88">
        <v>2</v>
      </c>
      <c r="G52" s="87">
        <f t="shared" si="2"/>
        <v>0</v>
      </c>
      <c r="H52" s="88"/>
      <c r="I52" s="87"/>
      <c r="J52" s="87"/>
      <c r="K52" s="87"/>
      <c r="L52" s="90">
        <f t="shared" si="3"/>
        <v>0</v>
      </c>
      <c r="M52" s="88"/>
      <c r="N52" s="87"/>
      <c r="O52" s="87"/>
      <c r="P52" s="88"/>
      <c r="Q52" s="87"/>
      <c r="R52" s="87"/>
      <c r="S52" s="87"/>
      <c r="T52" s="90">
        <f t="shared" si="4"/>
        <v>0</v>
      </c>
      <c r="U52" s="91">
        <f t="shared" si="5"/>
        <v>0</v>
      </c>
      <c r="V52" s="92">
        <f t="shared" si="6"/>
        <v>0</v>
      </c>
      <c r="W52" s="95"/>
      <c r="X52" s="94">
        <f t="shared" si="7"/>
        <v>0</v>
      </c>
      <c r="Y52" s="87"/>
    </row>
    <row r="53" spans="2:25" ht="12" customHeight="1" x14ac:dyDescent="0.15">
      <c r="B53" s="87"/>
      <c r="C53" s="87" t="s">
        <v>62</v>
      </c>
      <c r="D53" s="88">
        <v>1</v>
      </c>
      <c r="E53" s="88">
        <v>1</v>
      </c>
      <c r="F53" s="88">
        <v>1</v>
      </c>
      <c r="G53" s="87">
        <f t="shared" si="2"/>
        <v>0</v>
      </c>
      <c r="H53" s="87"/>
      <c r="I53" s="88"/>
      <c r="J53" s="87"/>
      <c r="K53" s="87"/>
      <c r="L53" s="90">
        <f t="shared" si="3"/>
        <v>0</v>
      </c>
      <c r="M53" s="87"/>
      <c r="N53" s="87"/>
      <c r="O53" s="87"/>
      <c r="P53" s="87"/>
      <c r="Q53" s="87"/>
      <c r="R53" s="87"/>
      <c r="S53" s="87"/>
      <c r="T53" s="90">
        <f t="shared" si="4"/>
        <v>0</v>
      </c>
      <c r="U53" s="91">
        <f t="shared" si="5"/>
        <v>0</v>
      </c>
      <c r="V53" s="92">
        <f t="shared" si="6"/>
        <v>0</v>
      </c>
      <c r="W53" s="95"/>
      <c r="X53" s="94">
        <f t="shared" si="7"/>
        <v>0</v>
      </c>
      <c r="Y53" s="87"/>
    </row>
    <row r="54" spans="2:25" ht="12" customHeight="1" x14ac:dyDescent="0.15">
      <c r="B54" s="87"/>
      <c r="C54" s="87" t="s">
        <v>115</v>
      </c>
      <c r="D54" s="88">
        <v>1</v>
      </c>
      <c r="E54" s="88">
        <v>3</v>
      </c>
      <c r="F54" s="88">
        <v>3</v>
      </c>
      <c r="G54" s="87">
        <f t="shared" si="2"/>
        <v>0</v>
      </c>
      <c r="H54" s="88"/>
      <c r="I54" s="87"/>
      <c r="J54" s="87"/>
      <c r="K54" s="87"/>
      <c r="L54" s="90">
        <f t="shared" si="3"/>
        <v>0</v>
      </c>
      <c r="M54" s="88"/>
      <c r="N54" s="87"/>
      <c r="O54" s="87"/>
      <c r="P54" s="87"/>
      <c r="Q54" s="87"/>
      <c r="R54" s="87"/>
      <c r="S54" s="87"/>
      <c r="T54" s="90">
        <f t="shared" si="4"/>
        <v>0</v>
      </c>
      <c r="U54" s="91">
        <f t="shared" si="5"/>
        <v>0</v>
      </c>
      <c r="V54" s="92">
        <f t="shared" si="6"/>
        <v>0</v>
      </c>
      <c r="W54" s="93">
        <v>1</v>
      </c>
      <c r="X54" s="94">
        <f t="shared" si="7"/>
        <v>0.33333333333333331</v>
      </c>
      <c r="Y54" s="87"/>
    </row>
    <row r="55" spans="2:25" ht="12" customHeight="1" x14ac:dyDescent="0.15">
      <c r="B55" s="22"/>
      <c r="C55" s="31"/>
      <c r="D55" s="22"/>
      <c r="E55" s="22"/>
      <c r="F55" s="22"/>
      <c r="G55" s="22"/>
      <c r="H55" s="22"/>
      <c r="I55" s="22"/>
      <c r="J55" s="22"/>
      <c r="K55" s="22"/>
      <c r="L55" s="22"/>
    </row>
  </sheetData>
  <protectedRanges>
    <protectedRange password="CE28" sqref="D12:D25 L29:L54" name="範囲1"/>
  </protectedRanges>
  <autoFilter ref="B28:Y48" xr:uid="{A738DAC0-E187-4FE9-B771-CA40446E1364}">
    <sortState xmlns:xlrd2="http://schemas.microsoft.com/office/spreadsheetml/2017/richdata2" ref="B29:Y47">
      <sortCondition descending="1" ref="L28:L30"/>
    </sortState>
  </autoFilter>
  <dataConsolidate/>
  <mergeCells count="1">
    <mergeCell ref="B26:L26"/>
  </mergeCells>
  <phoneticPr fontId="2"/>
  <pageMargins left="1.1599999999999999" right="0.27559055118110237" top="0.27559055118110237" bottom="0.23622047244094491" header="0.33" footer="0.19685039370078741"/>
  <pageSetup paperSize="9" scale="6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3813-013F-4255-8092-85A2AEF585EB}">
  <sheetPr>
    <pageSetUpPr fitToPage="1"/>
  </sheetPr>
  <dimension ref="A1:T65"/>
  <sheetViews>
    <sheetView view="pageBreakPreview" zoomScaleNormal="80" zoomScaleSheetLayoutView="100" workbookViewId="0">
      <selection sqref="A1:B1"/>
    </sheetView>
  </sheetViews>
  <sheetFormatPr defaultColWidth="8.75" defaultRowHeight="16.5" x14ac:dyDescent="0.15"/>
  <cols>
    <col min="1" max="1" width="16.375" style="36" customWidth="1"/>
    <col min="2" max="2" width="14.75" style="36" customWidth="1"/>
    <col min="3" max="3" width="1.75" style="36" customWidth="1"/>
    <col min="4" max="12" width="7.625" style="36" customWidth="1"/>
    <col min="13" max="15" width="7.5" style="36" customWidth="1"/>
    <col min="16" max="16" width="9" style="35" customWidth="1"/>
    <col min="17" max="17" width="18.875" style="35" customWidth="1"/>
    <col min="18" max="19" width="18.875" style="36" customWidth="1"/>
    <col min="20" max="20" width="15.375" style="36" customWidth="1"/>
    <col min="21" max="16384" width="8.75" style="36"/>
  </cols>
  <sheetData>
    <row r="1" spans="1:19" s="34" customFormat="1" x14ac:dyDescent="0.15">
      <c r="A1" s="122"/>
      <c r="B1" s="122"/>
      <c r="C1" s="123" t="s">
        <v>86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2"/>
      <c r="P1" s="122"/>
      <c r="Q1" s="33"/>
    </row>
    <row r="2" spans="1:19" x14ac:dyDescent="0.1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33"/>
    </row>
    <row r="3" spans="1:19" x14ac:dyDescent="0.15">
      <c r="A3" s="127"/>
      <c r="B3" s="127"/>
      <c r="C3" s="37"/>
      <c r="D3" s="70" t="s">
        <v>20</v>
      </c>
      <c r="E3" s="71">
        <f>COUNTA(D5:L66)</f>
        <v>20</v>
      </c>
      <c r="F3" s="70" t="s">
        <v>21</v>
      </c>
      <c r="G3" s="70" t="s">
        <v>22</v>
      </c>
      <c r="H3" s="71">
        <f>COUNTIF(P5:P66,"○")</f>
        <v>7</v>
      </c>
      <c r="I3" s="70" t="s">
        <v>23</v>
      </c>
      <c r="J3" s="71">
        <f>COUNTIF(P5:P66,"●")</f>
        <v>11</v>
      </c>
      <c r="K3" s="70" t="s">
        <v>24</v>
      </c>
      <c r="L3" s="71">
        <f>COUNTIF(P5:P75,"△")</f>
        <v>2</v>
      </c>
      <c r="M3" s="70" t="s">
        <v>25</v>
      </c>
      <c r="N3" s="127"/>
      <c r="O3" s="127"/>
      <c r="P3" s="127"/>
      <c r="Q3" s="33"/>
      <c r="R3" s="38"/>
    </row>
    <row r="4" spans="1:19" x14ac:dyDescent="0.15">
      <c r="A4" s="112" t="s">
        <v>33</v>
      </c>
      <c r="B4" s="113"/>
      <c r="C4" s="67"/>
      <c r="D4" s="113" t="s">
        <v>32</v>
      </c>
      <c r="E4" s="113"/>
      <c r="F4" s="113"/>
      <c r="G4" s="113"/>
      <c r="H4" s="113"/>
      <c r="I4" s="113"/>
      <c r="J4" s="113"/>
      <c r="K4" s="113"/>
      <c r="L4" s="113"/>
      <c r="M4" s="67"/>
      <c r="N4" s="67"/>
      <c r="O4" s="67"/>
      <c r="P4" s="67"/>
      <c r="Q4" s="68" t="s">
        <v>31</v>
      </c>
      <c r="R4" s="68" t="s">
        <v>34</v>
      </c>
      <c r="S4" s="69" t="s">
        <v>35</v>
      </c>
    </row>
    <row r="5" spans="1:19" x14ac:dyDescent="0.15">
      <c r="A5" s="125">
        <v>46075</v>
      </c>
      <c r="B5" s="126"/>
      <c r="C5" s="39"/>
      <c r="D5" s="128" t="s">
        <v>87</v>
      </c>
      <c r="E5" s="128"/>
      <c r="F5" s="128"/>
      <c r="G5" s="128"/>
      <c r="H5" s="128"/>
      <c r="I5" s="128"/>
      <c r="J5" s="128"/>
      <c r="K5" s="128"/>
      <c r="L5" s="128"/>
      <c r="M5" s="40">
        <v>9</v>
      </c>
      <c r="N5" s="41" t="s">
        <v>19</v>
      </c>
      <c r="O5" s="40">
        <v>1</v>
      </c>
      <c r="P5" s="42" t="s">
        <v>74</v>
      </c>
      <c r="Q5" s="43" t="s">
        <v>75</v>
      </c>
      <c r="R5" s="42" t="s">
        <v>73</v>
      </c>
      <c r="S5" s="44" t="s">
        <v>76</v>
      </c>
    </row>
    <row r="6" spans="1:19" x14ac:dyDescent="0.15">
      <c r="A6" s="119">
        <v>46083</v>
      </c>
      <c r="B6" s="120"/>
      <c r="C6" s="45"/>
      <c r="D6" s="121" t="s">
        <v>88</v>
      </c>
      <c r="E6" s="121"/>
      <c r="F6" s="121"/>
      <c r="G6" s="121"/>
      <c r="H6" s="121"/>
      <c r="I6" s="121"/>
      <c r="J6" s="121"/>
      <c r="K6" s="121"/>
      <c r="L6" s="121"/>
      <c r="M6" s="46">
        <v>3</v>
      </c>
      <c r="N6" s="47" t="s">
        <v>19</v>
      </c>
      <c r="O6" s="46">
        <v>3</v>
      </c>
      <c r="P6" s="42" t="s">
        <v>90</v>
      </c>
      <c r="Q6" s="48" t="s">
        <v>89</v>
      </c>
      <c r="R6" s="48" t="s">
        <v>91</v>
      </c>
      <c r="S6" s="50"/>
    </row>
    <row r="7" spans="1:19" x14ac:dyDescent="0.15">
      <c r="A7" s="119">
        <v>46089</v>
      </c>
      <c r="B7" s="120"/>
      <c r="C7" s="45"/>
      <c r="D7" s="121" t="s">
        <v>92</v>
      </c>
      <c r="E7" s="121"/>
      <c r="F7" s="121"/>
      <c r="G7" s="121"/>
      <c r="H7" s="121"/>
      <c r="I7" s="121"/>
      <c r="J7" s="121"/>
      <c r="K7" s="121"/>
      <c r="L7" s="121"/>
      <c r="M7" s="46">
        <v>7</v>
      </c>
      <c r="N7" s="47" t="s">
        <v>19</v>
      </c>
      <c r="O7" s="46">
        <v>1</v>
      </c>
      <c r="P7" s="42" t="s">
        <v>74</v>
      </c>
      <c r="Q7" s="49" t="s">
        <v>93</v>
      </c>
      <c r="R7" s="48" t="s">
        <v>94</v>
      </c>
      <c r="S7" s="50" t="s">
        <v>95</v>
      </c>
    </row>
    <row r="8" spans="1:19" x14ac:dyDescent="0.15">
      <c r="A8" s="119">
        <v>46103</v>
      </c>
      <c r="B8" s="120"/>
      <c r="C8" s="45"/>
      <c r="D8" s="121" t="s">
        <v>97</v>
      </c>
      <c r="E8" s="121"/>
      <c r="F8" s="121"/>
      <c r="G8" s="121"/>
      <c r="H8" s="121"/>
      <c r="I8" s="121"/>
      <c r="J8" s="121"/>
      <c r="K8" s="121"/>
      <c r="L8" s="121"/>
      <c r="M8" s="46">
        <v>5</v>
      </c>
      <c r="N8" s="47" t="s">
        <v>19</v>
      </c>
      <c r="O8" s="46">
        <v>0</v>
      </c>
      <c r="P8" s="42" t="s">
        <v>98</v>
      </c>
      <c r="Q8" s="49" t="s">
        <v>93</v>
      </c>
      <c r="R8" s="48" t="s">
        <v>100</v>
      </c>
      <c r="S8" s="50" t="s">
        <v>99</v>
      </c>
    </row>
    <row r="9" spans="1:19" x14ac:dyDescent="0.15">
      <c r="A9" s="119">
        <v>46110</v>
      </c>
      <c r="B9" s="120"/>
      <c r="C9" s="45"/>
      <c r="D9" s="121" t="s">
        <v>92</v>
      </c>
      <c r="E9" s="121"/>
      <c r="F9" s="121"/>
      <c r="G9" s="121"/>
      <c r="H9" s="121"/>
      <c r="I9" s="121"/>
      <c r="J9" s="121"/>
      <c r="K9" s="121"/>
      <c r="L9" s="121"/>
      <c r="M9" s="46">
        <v>9</v>
      </c>
      <c r="N9" s="47" t="s">
        <v>19</v>
      </c>
      <c r="O9" s="46">
        <v>8</v>
      </c>
      <c r="P9" s="42" t="s">
        <v>74</v>
      </c>
      <c r="Q9" s="49" t="s">
        <v>93</v>
      </c>
      <c r="R9" s="48" t="s">
        <v>100</v>
      </c>
      <c r="S9" s="50" t="s">
        <v>99</v>
      </c>
    </row>
    <row r="10" spans="1:19" x14ac:dyDescent="0.15">
      <c r="A10" s="119">
        <v>46117</v>
      </c>
      <c r="B10" s="120"/>
      <c r="C10" s="45"/>
      <c r="D10" s="121" t="s">
        <v>101</v>
      </c>
      <c r="E10" s="121"/>
      <c r="F10" s="121"/>
      <c r="G10" s="121"/>
      <c r="H10" s="121"/>
      <c r="I10" s="121"/>
      <c r="J10" s="121"/>
      <c r="K10" s="121"/>
      <c r="L10" s="121"/>
      <c r="M10" s="46">
        <v>10</v>
      </c>
      <c r="N10" s="47" t="s">
        <v>19</v>
      </c>
      <c r="O10" s="46">
        <v>4</v>
      </c>
      <c r="P10" s="42" t="s">
        <v>74</v>
      </c>
      <c r="Q10" s="49" t="s">
        <v>102</v>
      </c>
      <c r="R10" s="48" t="s">
        <v>91</v>
      </c>
      <c r="S10" s="50" t="s">
        <v>99</v>
      </c>
    </row>
    <row r="11" spans="1:19" x14ac:dyDescent="0.15">
      <c r="A11" s="119">
        <v>46124</v>
      </c>
      <c r="B11" s="120"/>
      <c r="C11" s="45"/>
      <c r="D11" s="121" t="s">
        <v>103</v>
      </c>
      <c r="E11" s="121"/>
      <c r="F11" s="121"/>
      <c r="G11" s="121"/>
      <c r="H11" s="121"/>
      <c r="I11" s="121"/>
      <c r="J11" s="121"/>
      <c r="K11" s="121"/>
      <c r="L11" s="121"/>
      <c r="M11" s="46">
        <v>8</v>
      </c>
      <c r="N11" s="47" t="s">
        <v>19</v>
      </c>
      <c r="O11" s="46">
        <v>2</v>
      </c>
      <c r="P11" s="42" t="s">
        <v>74</v>
      </c>
      <c r="Q11" s="43" t="s">
        <v>75</v>
      </c>
      <c r="R11" s="48" t="s">
        <v>91</v>
      </c>
      <c r="S11" s="50" t="s">
        <v>99</v>
      </c>
    </row>
    <row r="12" spans="1:19" x14ac:dyDescent="0.15">
      <c r="A12" s="119">
        <v>46131</v>
      </c>
      <c r="B12" s="120"/>
      <c r="C12" s="45"/>
      <c r="D12" s="121" t="s">
        <v>104</v>
      </c>
      <c r="E12" s="121"/>
      <c r="F12" s="121"/>
      <c r="G12" s="121"/>
      <c r="H12" s="121"/>
      <c r="I12" s="121"/>
      <c r="J12" s="121"/>
      <c r="K12" s="121"/>
      <c r="L12" s="121"/>
      <c r="M12" s="46">
        <v>4</v>
      </c>
      <c r="N12" s="47" t="s">
        <v>19</v>
      </c>
      <c r="O12" s="46">
        <v>0</v>
      </c>
      <c r="P12" s="42" t="s">
        <v>74</v>
      </c>
      <c r="Q12" s="49" t="s">
        <v>105</v>
      </c>
      <c r="R12" s="48" t="s">
        <v>100</v>
      </c>
      <c r="S12" s="50" t="s">
        <v>99</v>
      </c>
    </row>
    <row r="13" spans="1:19" x14ac:dyDescent="0.15">
      <c r="A13" s="119">
        <v>46138</v>
      </c>
      <c r="B13" s="120"/>
      <c r="C13" s="45"/>
      <c r="D13" s="121" t="s">
        <v>107</v>
      </c>
      <c r="E13" s="121"/>
      <c r="F13" s="121"/>
      <c r="G13" s="121"/>
      <c r="H13" s="121"/>
      <c r="I13" s="121"/>
      <c r="J13" s="121"/>
      <c r="K13" s="121"/>
      <c r="L13" s="121"/>
      <c r="M13" s="46">
        <v>3</v>
      </c>
      <c r="N13" s="47" t="s">
        <v>19</v>
      </c>
      <c r="O13" s="46">
        <v>1</v>
      </c>
      <c r="P13" s="42" t="s">
        <v>98</v>
      </c>
      <c r="Q13" s="49" t="s">
        <v>108</v>
      </c>
      <c r="R13" s="48" t="s">
        <v>109</v>
      </c>
      <c r="S13" s="50" t="s">
        <v>99</v>
      </c>
    </row>
    <row r="14" spans="1:19" x14ac:dyDescent="0.15">
      <c r="A14" s="119">
        <v>46138</v>
      </c>
      <c r="B14" s="120"/>
      <c r="C14" s="45"/>
      <c r="D14" s="121" t="s">
        <v>92</v>
      </c>
      <c r="E14" s="121"/>
      <c r="F14" s="121"/>
      <c r="G14" s="121"/>
      <c r="H14" s="121"/>
      <c r="I14" s="121"/>
      <c r="J14" s="121"/>
      <c r="K14" s="121"/>
      <c r="L14" s="121"/>
      <c r="M14" s="46">
        <v>8</v>
      </c>
      <c r="N14" s="47" t="s">
        <v>19</v>
      </c>
      <c r="O14" s="46">
        <v>5</v>
      </c>
      <c r="P14" s="42" t="s">
        <v>74</v>
      </c>
      <c r="Q14" s="49" t="s">
        <v>108</v>
      </c>
      <c r="R14" s="48" t="s">
        <v>109</v>
      </c>
      <c r="S14" s="50" t="s">
        <v>95</v>
      </c>
    </row>
    <row r="15" spans="1:19" x14ac:dyDescent="0.15">
      <c r="A15" s="119">
        <v>46152</v>
      </c>
      <c r="B15" s="120"/>
      <c r="C15" s="45"/>
      <c r="D15" s="121" t="s">
        <v>116</v>
      </c>
      <c r="E15" s="121"/>
      <c r="F15" s="121"/>
      <c r="G15" s="121"/>
      <c r="H15" s="121"/>
      <c r="I15" s="121"/>
      <c r="J15" s="121"/>
      <c r="K15" s="121"/>
      <c r="L15" s="121"/>
      <c r="M15" s="46">
        <v>3</v>
      </c>
      <c r="N15" s="47" t="s">
        <v>19</v>
      </c>
      <c r="O15" s="46">
        <v>3</v>
      </c>
      <c r="P15" s="42" t="s">
        <v>90</v>
      </c>
      <c r="Q15" s="49" t="s">
        <v>117</v>
      </c>
      <c r="R15" s="48" t="s">
        <v>73</v>
      </c>
      <c r="S15" s="50"/>
    </row>
    <row r="16" spans="1:19" x14ac:dyDescent="0.15">
      <c r="A16" s="119">
        <v>46159</v>
      </c>
      <c r="B16" s="120"/>
      <c r="C16" s="45"/>
      <c r="D16" s="121" t="s">
        <v>121</v>
      </c>
      <c r="E16" s="121"/>
      <c r="F16" s="121"/>
      <c r="G16" s="121"/>
      <c r="H16" s="121"/>
      <c r="I16" s="121"/>
      <c r="J16" s="121"/>
      <c r="K16" s="121"/>
      <c r="L16" s="121"/>
      <c r="M16" s="46">
        <v>4</v>
      </c>
      <c r="N16" s="47" t="s">
        <v>19</v>
      </c>
      <c r="O16" s="46">
        <v>0</v>
      </c>
      <c r="P16" s="42" t="s">
        <v>98</v>
      </c>
      <c r="Q16" s="49" t="s">
        <v>89</v>
      </c>
      <c r="R16" s="48" t="s">
        <v>91</v>
      </c>
      <c r="S16" s="50" t="s">
        <v>99</v>
      </c>
    </row>
    <row r="17" spans="1:20" x14ac:dyDescent="0.15">
      <c r="A17" s="119">
        <v>46173</v>
      </c>
      <c r="B17" s="120"/>
      <c r="C17" s="45"/>
      <c r="D17" s="121" t="s">
        <v>120</v>
      </c>
      <c r="E17" s="121"/>
      <c r="F17" s="121"/>
      <c r="G17" s="121"/>
      <c r="H17" s="121"/>
      <c r="I17" s="121"/>
      <c r="J17" s="121"/>
      <c r="K17" s="121"/>
      <c r="L17" s="121"/>
      <c r="M17" s="46">
        <v>22</v>
      </c>
      <c r="N17" s="47" t="s">
        <v>19</v>
      </c>
      <c r="O17" s="46">
        <v>3</v>
      </c>
      <c r="P17" s="42" t="s">
        <v>98</v>
      </c>
      <c r="Q17" s="49" t="s">
        <v>89</v>
      </c>
      <c r="R17" s="48" t="s">
        <v>91</v>
      </c>
      <c r="S17" s="50" t="s">
        <v>99</v>
      </c>
    </row>
    <row r="18" spans="1:20" x14ac:dyDescent="0.15">
      <c r="A18" s="119">
        <v>46180</v>
      </c>
      <c r="B18" s="120"/>
      <c r="C18" s="45"/>
      <c r="D18" s="121" t="s">
        <v>123</v>
      </c>
      <c r="E18" s="121"/>
      <c r="F18" s="121"/>
      <c r="G18" s="121"/>
      <c r="H18" s="121"/>
      <c r="I18" s="121"/>
      <c r="J18" s="121"/>
      <c r="K18" s="121"/>
      <c r="L18" s="121"/>
      <c r="M18" s="46">
        <v>9</v>
      </c>
      <c r="N18" s="47" t="s">
        <v>19</v>
      </c>
      <c r="O18" s="46">
        <v>5</v>
      </c>
      <c r="P18" s="42" t="s">
        <v>74</v>
      </c>
      <c r="Q18" s="49" t="s">
        <v>117</v>
      </c>
      <c r="R18" s="48" t="s">
        <v>73</v>
      </c>
      <c r="S18" s="50" t="s">
        <v>124</v>
      </c>
    </row>
    <row r="19" spans="1:20" x14ac:dyDescent="0.15">
      <c r="A19" s="119">
        <v>46187</v>
      </c>
      <c r="B19" s="120"/>
      <c r="C19" s="45"/>
      <c r="D19" s="121" t="s">
        <v>125</v>
      </c>
      <c r="E19" s="121"/>
      <c r="F19" s="121"/>
      <c r="G19" s="121"/>
      <c r="H19" s="121"/>
      <c r="I19" s="121"/>
      <c r="J19" s="121"/>
      <c r="K19" s="121"/>
      <c r="L19" s="121"/>
      <c r="M19" s="46">
        <v>2</v>
      </c>
      <c r="N19" s="47" t="s">
        <v>19</v>
      </c>
      <c r="O19" s="46">
        <v>1</v>
      </c>
      <c r="P19" s="42" t="s">
        <v>74</v>
      </c>
      <c r="Q19" s="49" t="s">
        <v>127</v>
      </c>
      <c r="R19" s="48" t="s">
        <v>91</v>
      </c>
      <c r="S19" s="50" t="s">
        <v>126</v>
      </c>
    </row>
    <row r="20" spans="1:20" x14ac:dyDescent="0.15">
      <c r="A20" s="119">
        <v>46194</v>
      </c>
      <c r="B20" s="120"/>
      <c r="C20" s="45"/>
      <c r="D20" s="121" t="s">
        <v>128</v>
      </c>
      <c r="E20" s="121"/>
      <c r="F20" s="121"/>
      <c r="G20" s="121"/>
      <c r="H20" s="121"/>
      <c r="I20" s="121"/>
      <c r="J20" s="121"/>
      <c r="K20" s="121"/>
      <c r="L20" s="121"/>
      <c r="M20" s="46">
        <v>9</v>
      </c>
      <c r="N20" s="47" t="s">
        <v>19</v>
      </c>
      <c r="O20" s="46">
        <v>0</v>
      </c>
      <c r="P20" s="42" t="s">
        <v>98</v>
      </c>
      <c r="Q20" s="49" t="s">
        <v>129</v>
      </c>
      <c r="R20" s="48" t="s">
        <v>91</v>
      </c>
      <c r="S20" s="50" t="s">
        <v>126</v>
      </c>
    </row>
    <row r="21" spans="1:20" x14ac:dyDescent="0.15">
      <c r="A21" s="119">
        <v>46201</v>
      </c>
      <c r="B21" s="120"/>
      <c r="C21" s="45"/>
      <c r="D21" s="121" t="s">
        <v>130</v>
      </c>
      <c r="E21" s="121"/>
      <c r="F21" s="121"/>
      <c r="G21" s="121"/>
      <c r="H21" s="121"/>
      <c r="I21" s="121"/>
      <c r="J21" s="121"/>
      <c r="K21" s="121"/>
      <c r="L21" s="121"/>
      <c r="M21" s="46">
        <v>10</v>
      </c>
      <c r="N21" s="47" t="s">
        <v>19</v>
      </c>
      <c r="O21" s="46">
        <v>9</v>
      </c>
      <c r="P21" s="42" t="s">
        <v>74</v>
      </c>
      <c r="Q21" s="49" t="s">
        <v>131</v>
      </c>
      <c r="R21" s="48" t="s">
        <v>73</v>
      </c>
      <c r="T21" s="51"/>
    </row>
    <row r="22" spans="1:20" x14ac:dyDescent="0.15">
      <c r="A22" s="119">
        <v>46222</v>
      </c>
      <c r="B22" s="120"/>
      <c r="C22" s="45"/>
      <c r="D22" s="121" t="s">
        <v>137</v>
      </c>
      <c r="E22" s="121"/>
      <c r="F22" s="121"/>
      <c r="G22" s="121"/>
      <c r="H22" s="121"/>
      <c r="I22" s="121"/>
      <c r="J22" s="121"/>
      <c r="K22" s="121"/>
      <c r="L22" s="121"/>
      <c r="M22" s="46">
        <v>3</v>
      </c>
      <c r="N22" s="47" t="s">
        <v>19</v>
      </c>
      <c r="O22" s="46">
        <v>2</v>
      </c>
      <c r="P22" s="42" t="s">
        <v>74</v>
      </c>
      <c r="Q22" s="43" t="s">
        <v>75</v>
      </c>
      <c r="R22" s="48" t="s">
        <v>91</v>
      </c>
      <c r="S22" s="50" t="s">
        <v>99</v>
      </c>
    </row>
    <row r="23" spans="1:20" x14ac:dyDescent="0.15">
      <c r="A23" s="119">
        <v>46229</v>
      </c>
      <c r="B23" s="120"/>
      <c r="C23" s="45"/>
      <c r="D23" s="121" t="s">
        <v>138</v>
      </c>
      <c r="E23" s="121"/>
      <c r="F23" s="121"/>
      <c r="G23" s="121"/>
      <c r="H23" s="121"/>
      <c r="I23" s="121"/>
      <c r="J23" s="121"/>
      <c r="K23" s="121"/>
      <c r="L23" s="121"/>
      <c r="M23" s="46">
        <v>6</v>
      </c>
      <c r="N23" s="47" t="s">
        <v>19</v>
      </c>
      <c r="O23" s="46">
        <v>5</v>
      </c>
      <c r="P23" s="42" t="s">
        <v>98</v>
      </c>
      <c r="Q23" s="49" t="s">
        <v>139</v>
      </c>
      <c r="R23" s="48" t="s">
        <v>73</v>
      </c>
      <c r="S23" s="50" t="s">
        <v>99</v>
      </c>
    </row>
    <row r="24" spans="1:20" x14ac:dyDescent="0.15">
      <c r="A24" s="119">
        <v>46236</v>
      </c>
      <c r="B24" s="120"/>
      <c r="C24" s="45"/>
      <c r="D24" s="121" t="s">
        <v>141</v>
      </c>
      <c r="E24" s="121"/>
      <c r="F24" s="121"/>
      <c r="G24" s="121"/>
      <c r="H24" s="121"/>
      <c r="I24" s="121"/>
      <c r="J24" s="121"/>
      <c r="K24" s="121"/>
      <c r="L24" s="121"/>
      <c r="M24" s="46">
        <v>15</v>
      </c>
      <c r="N24" s="47" t="s">
        <v>19</v>
      </c>
      <c r="O24" s="46">
        <v>5</v>
      </c>
      <c r="P24" s="42" t="s">
        <v>98</v>
      </c>
      <c r="Q24" s="49" t="s">
        <v>89</v>
      </c>
      <c r="R24" s="48" t="s">
        <v>142</v>
      </c>
      <c r="S24" s="50" t="s">
        <v>99</v>
      </c>
    </row>
    <row r="25" spans="1:20" x14ac:dyDescent="0.15">
      <c r="A25" s="119"/>
      <c r="B25" s="120"/>
      <c r="C25" s="45"/>
      <c r="D25" s="121"/>
      <c r="E25" s="121"/>
      <c r="F25" s="121"/>
      <c r="G25" s="121"/>
      <c r="H25" s="121"/>
      <c r="I25" s="121"/>
      <c r="J25" s="121"/>
      <c r="K25" s="121"/>
      <c r="L25" s="121"/>
      <c r="M25" s="46"/>
      <c r="N25" s="47" t="s">
        <v>19</v>
      </c>
      <c r="O25" s="46"/>
      <c r="P25" s="42"/>
      <c r="Q25" s="49"/>
      <c r="R25" s="48"/>
      <c r="S25" s="50"/>
    </row>
    <row r="26" spans="1:20" x14ac:dyDescent="0.15">
      <c r="A26" s="119"/>
      <c r="B26" s="120"/>
      <c r="C26" s="45"/>
      <c r="D26" s="121"/>
      <c r="E26" s="121"/>
      <c r="F26" s="121"/>
      <c r="G26" s="121"/>
      <c r="H26" s="121"/>
      <c r="I26" s="121"/>
      <c r="J26" s="121"/>
      <c r="K26" s="121"/>
      <c r="L26" s="121"/>
      <c r="M26" s="46"/>
      <c r="N26" s="47" t="s">
        <v>19</v>
      </c>
      <c r="O26" s="46"/>
      <c r="P26" s="42"/>
      <c r="Q26" s="49"/>
      <c r="R26" s="48"/>
      <c r="S26" s="50"/>
    </row>
    <row r="27" spans="1:20" x14ac:dyDescent="0.15">
      <c r="A27" s="119"/>
      <c r="B27" s="120"/>
      <c r="C27" s="45"/>
      <c r="D27" s="121"/>
      <c r="E27" s="121"/>
      <c r="F27" s="121"/>
      <c r="G27" s="121"/>
      <c r="H27" s="121"/>
      <c r="I27" s="121"/>
      <c r="J27" s="121"/>
      <c r="K27" s="121"/>
      <c r="L27" s="121"/>
      <c r="M27" s="46"/>
      <c r="N27" s="47" t="s">
        <v>19</v>
      </c>
      <c r="O27" s="46"/>
      <c r="P27" s="42"/>
      <c r="Q27" s="49"/>
      <c r="R27" s="48"/>
      <c r="S27" s="50"/>
    </row>
    <row r="28" spans="1:20" x14ac:dyDescent="0.15">
      <c r="A28" s="119"/>
      <c r="B28" s="120"/>
      <c r="C28" s="45"/>
      <c r="D28" s="121"/>
      <c r="E28" s="121"/>
      <c r="F28" s="121"/>
      <c r="G28" s="121"/>
      <c r="H28" s="121"/>
      <c r="I28" s="121"/>
      <c r="J28" s="121"/>
      <c r="K28" s="121"/>
      <c r="L28" s="121"/>
      <c r="M28" s="46"/>
      <c r="N28" s="47" t="s">
        <v>19</v>
      </c>
      <c r="O28" s="46"/>
      <c r="P28" s="42"/>
      <c r="Q28" s="49"/>
      <c r="R28" s="48"/>
      <c r="S28" s="50"/>
    </row>
    <row r="29" spans="1:20" x14ac:dyDescent="0.15">
      <c r="A29" s="119"/>
      <c r="B29" s="120"/>
      <c r="C29" s="45"/>
      <c r="D29" s="121"/>
      <c r="E29" s="121"/>
      <c r="F29" s="121"/>
      <c r="G29" s="121"/>
      <c r="H29" s="121"/>
      <c r="I29" s="121"/>
      <c r="J29" s="121"/>
      <c r="K29" s="121"/>
      <c r="L29" s="121"/>
      <c r="M29" s="46"/>
      <c r="N29" s="47" t="s">
        <v>19</v>
      </c>
      <c r="O29" s="46"/>
      <c r="P29" s="42"/>
      <c r="Q29" s="49"/>
      <c r="R29" s="48"/>
      <c r="S29" s="50"/>
    </row>
    <row r="30" spans="1:20" x14ac:dyDescent="0.15">
      <c r="A30" s="119"/>
      <c r="B30" s="120"/>
      <c r="C30" s="45"/>
      <c r="D30" s="121"/>
      <c r="E30" s="121"/>
      <c r="F30" s="121"/>
      <c r="G30" s="121"/>
      <c r="H30" s="121"/>
      <c r="I30" s="121"/>
      <c r="J30" s="121"/>
      <c r="K30" s="121"/>
      <c r="L30" s="121"/>
      <c r="M30" s="46"/>
      <c r="N30" s="47" t="s">
        <v>19</v>
      </c>
      <c r="O30" s="46"/>
      <c r="P30" s="42"/>
      <c r="Q30" s="49"/>
      <c r="R30" s="48"/>
      <c r="S30" s="50"/>
    </row>
    <row r="31" spans="1:20" x14ac:dyDescent="0.15">
      <c r="A31" s="119"/>
      <c r="B31" s="120"/>
      <c r="C31" s="45"/>
      <c r="D31" s="121"/>
      <c r="E31" s="121"/>
      <c r="F31" s="121"/>
      <c r="G31" s="121"/>
      <c r="H31" s="121"/>
      <c r="I31" s="121"/>
      <c r="J31" s="121"/>
      <c r="K31" s="121"/>
      <c r="L31" s="121"/>
      <c r="M31" s="46"/>
      <c r="N31" s="47" t="s">
        <v>19</v>
      </c>
      <c r="O31" s="46"/>
      <c r="P31" s="42"/>
      <c r="Q31" s="49"/>
      <c r="R31" s="48"/>
      <c r="S31" s="50"/>
    </row>
    <row r="32" spans="1:20" x14ac:dyDescent="0.15">
      <c r="A32" s="119"/>
      <c r="B32" s="120"/>
      <c r="C32" s="45"/>
      <c r="D32" s="121"/>
      <c r="E32" s="121"/>
      <c r="F32" s="121"/>
      <c r="G32" s="121"/>
      <c r="H32" s="121"/>
      <c r="I32" s="121"/>
      <c r="J32" s="121"/>
      <c r="K32" s="121"/>
      <c r="L32" s="121"/>
      <c r="M32" s="46"/>
      <c r="N32" s="47" t="s">
        <v>19</v>
      </c>
      <c r="O32" s="46"/>
      <c r="P32" s="42"/>
      <c r="Q32" s="49"/>
      <c r="R32" s="48"/>
      <c r="S32" s="50"/>
    </row>
    <row r="33" spans="1:19" x14ac:dyDescent="0.15">
      <c r="A33" s="119"/>
      <c r="B33" s="120"/>
      <c r="C33" s="45"/>
      <c r="D33" s="121"/>
      <c r="E33" s="121"/>
      <c r="F33" s="121"/>
      <c r="G33" s="121"/>
      <c r="H33" s="121"/>
      <c r="I33" s="121"/>
      <c r="J33" s="121"/>
      <c r="K33" s="121"/>
      <c r="L33" s="121"/>
      <c r="M33" s="46"/>
      <c r="N33" s="47" t="s">
        <v>19</v>
      </c>
      <c r="O33" s="46"/>
      <c r="P33" s="42"/>
      <c r="Q33" s="49"/>
      <c r="R33" s="48"/>
      <c r="S33" s="50"/>
    </row>
    <row r="34" spans="1:19" x14ac:dyDescent="0.15">
      <c r="A34" s="119"/>
      <c r="B34" s="120"/>
      <c r="C34" s="45"/>
      <c r="D34" s="121"/>
      <c r="E34" s="121"/>
      <c r="F34" s="121"/>
      <c r="G34" s="121"/>
      <c r="H34" s="121"/>
      <c r="I34" s="121"/>
      <c r="J34" s="121"/>
      <c r="K34" s="121"/>
      <c r="L34" s="121"/>
      <c r="M34" s="46"/>
      <c r="N34" s="47" t="s">
        <v>19</v>
      </c>
      <c r="O34" s="46"/>
      <c r="P34" s="42"/>
      <c r="Q34" s="49"/>
      <c r="R34" s="48"/>
      <c r="S34" s="50"/>
    </row>
    <row r="35" spans="1:19" x14ac:dyDescent="0.15">
      <c r="A35" s="119"/>
      <c r="B35" s="120"/>
      <c r="C35" s="45"/>
      <c r="D35" s="121"/>
      <c r="E35" s="121"/>
      <c r="F35" s="121"/>
      <c r="G35" s="121"/>
      <c r="H35" s="121"/>
      <c r="I35" s="121"/>
      <c r="J35" s="121"/>
      <c r="K35" s="121"/>
      <c r="L35" s="121"/>
      <c r="M35" s="46"/>
      <c r="N35" s="47" t="s">
        <v>19</v>
      </c>
      <c r="O35" s="46"/>
      <c r="P35" s="42"/>
      <c r="Q35" s="49"/>
      <c r="R35" s="48"/>
      <c r="S35" s="50"/>
    </row>
    <row r="36" spans="1:19" x14ac:dyDescent="0.15">
      <c r="A36" s="119"/>
      <c r="B36" s="120"/>
      <c r="C36" s="45"/>
      <c r="D36" s="121"/>
      <c r="E36" s="121"/>
      <c r="F36" s="121"/>
      <c r="G36" s="121"/>
      <c r="H36" s="121"/>
      <c r="I36" s="121"/>
      <c r="J36" s="121"/>
      <c r="K36" s="121"/>
      <c r="L36" s="121"/>
      <c r="M36" s="46"/>
      <c r="N36" s="47" t="s">
        <v>19</v>
      </c>
      <c r="O36" s="46"/>
      <c r="P36" s="42"/>
      <c r="Q36" s="49"/>
      <c r="R36" s="48"/>
      <c r="S36" s="52"/>
    </row>
    <row r="37" spans="1:19" x14ac:dyDescent="0.15">
      <c r="A37" s="119"/>
      <c r="B37" s="120"/>
      <c r="C37" s="45"/>
      <c r="D37" s="121"/>
      <c r="E37" s="121"/>
      <c r="F37" s="121"/>
      <c r="G37" s="121"/>
      <c r="H37" s="121"/>
      <c r="I37" s="121"/>
      <c r="J37" s="121"/>
      <c r="K37" s="121"/>
      <c r="L37" s="121"/>
      <c r="M37" s="46"/>
      <c r="N37" s="47" t="s">
        <v>19</v>
      </c>
      <c r="O37" s="46"/>
      <c r="P37" s="42"/>
      <c r="Q37" s="49"/>
      <c r="R37" s="48"/>
      <c r="S37" s="50"/>
    </row>
    <row r="38" spans="1:19" x14ac:dyDescent="0.15">
      <c r="A38" s="119"/>
      <c r="B38" s="120"/>
      <c r="C38" s="45"/>
      <c r="D38" s="121"/>
      <c r="E38" s="121"/>
      <c r="F38" s="121"/>
      <c r="G38" s="121"/>
      <c r="H38" s="121"/>
      <c r="I38" s="121"/>
      <c r="J38" s="121"/>
      <c r="K38" s="121"/>
      <c r="L38" s="121"/>
      <c r="M38" s="46"/>
      <c r="N38" s="47" t="s">
        <v>19</v>
      </c>
      <c r="O38" s="46"/>
      <c r="P38" s="42"/>
      <c r="Q38" s="49"/>
      <c r="R38" s="48"/>
      <c r="S38" s="50"/>
    </row>
    <row r="39" spans="1:19" x14ac:dyDescent="0.15">
      <c r="A39" s="119"/>
      <c r="B39" s="120"/>
      <c r="C39" s="45"/>
      <c r="D39" s="121"/>
      <c r="E39" s="121"/>
      <c r="F39" s="121"/>
      <c r="G39" s="121"/>
      <c r="H39" s="121"/>
      <c r="I39" s="121"/>
      <c r="J39" s="121"/>
      <c r="K39" s="121"/>
      <c r="L39" s="121"/>
      <c r="M39" s="46"/>
      <c r="N39" s="47" t="s">
        <v>19</v>
      </c>
      <c r="O39" s="46"/>
      <c r="P39" s="48"/>
      <c r="Q39" s="49"/>
      <c r="R39" s="48"/>
      <c r="S39" s="50"/>
    </row>
    <row r="40" spans="1:19" x14ac:dyDescent="0.15">
      <c r="A40" s="119"/>
      <c r="B40" s="120"/>
      <c r="C40" s="45"/>
      <c r="D40" s="121"/>
      <c r="E40" s="121"/>
      <c r="F40" s="121"/>
      <c r="G40" s="121"/>
      <c r="H40" s="121"/>
      <c r="I40" s="121"/>
      <c r="J40" s="121"/>
      <c r="K40" s="121"/>
      <c r="L40" s="121"/>
      <c r="M40" s="46"/>
      <c r="N40" s="47" t="s">
        <v>19</v>
      </c>
      <c r="O40" s="46"/>
      <c r="P40" s="48"/>
      <c r="Q40" s="49"/>
      <c r="R40" s="48"/>
      <c r="S40" s="50"/>
    </row>
    <row r="41" spans="1:19" x14ac:dyDescent="0.15">
      <c r="A41" s="119"/>
      <c r="B41" s="120"/>
      <c r="C41" s="45"/>
      <c r="D41" s="121"/>
      <c r="E41" s="121"/>
      <c r="F41" s="121"/>
      <c r="G41" s="121"/>
      <c r="H41" s="121"/>
      <c r="I41" s="121"/>
      <c r="J41" s="121"/>
      <c r="K41" s="121"/>
      <c r="L41" s="121"/>
      <c r="M41" s="46"/>
      <c r="N41" s="47" t="s">
        <v>19</v>
      </c>
      <c r="O41" s="46"/>
      <c r="P41" s="48"/>
      <c r="Q41" s="49"/>
      <c r="R41" s="48"/>
      <c r="S41" s="50"/>
    </row>
    <row r="42" spans="1:19" x14ac:dyDescent="0.15">
      <c r="A42" s="119"/>
      <c r="B42" s="120"/>
      <c r="C42" s="45"/>
      <c r="D42" s="121"/>
      <c r="E42" s="121"/>
      <c r="F42" s="121"/>
      <c r="G42" s="121"/>
      <c r="H42" s="121"/>
      <c r="I42" s="121"/>
      <c r="J42" s="121"/>
      <c r="K42" s="121"/>
      <c r="L42" s="121"/>
      <c r="M42" s="46"/>
      <c r="N42" s="47" t="s">
        <v>19</v>
      </c>
      <c r="O42" s="46"/>
      <c r="P42" s="48"/>
      <c r="Q42" s="49"/>
      <c r="R42" s="48"/>
      <c r="S42" s="50"/>
    </row>
    <row r="43" spans="1:19" x14ac:dyDescent="0.15">
      <c r="A43" s="119"/>
      <c r="B43" s="120"/>
      <c r="C43" s="45"/>
      <c r="D43" s="121"/>
      <c r="E43" s="121"/>
      <c r="F43" s="121"/>
      <c r="G43" s="121"/>
      <c r="H43" s="121"/>
      <c r="I43" s="121"/>
      <c r="J43" s="121"/>
      <c r="K43" s="121"/>
      <c r="L43" s="121"/>
      <c r="M43" s="46"/>
      <c r="N43" s="47" t="s">
        <v>19</v>
      </c>
      <c r="O43" s="46"/>
      <c r="P43" s="48"/>
      <c r="Q43" s="49"/>
      <c r="R43" s="48"/>
      <c r="S43" s="50"/>
    </row>
    <row r="44" spans="1:19" x14ac:dyDescent="0.15">
      <c r="A44" s="119"/>
      <c r="B44" s="120"/>
      <c r="C44" s="45"/>
      <c r="D44" s="121"/>
      <c r="E44" s="121"/>
      <c r="F44" s="121"/>
      <c r="G44" s="121"/>
      <c r="H44" s="121"/>
      <c r="I44" s="121"/>
      <c r="J44" s="121"/>
      <c r="K44" s="121"/>
      <c r="L44" s="121"/>
      <c r="M44" s="46"/>
      <c r="N44" s="47" t="s">
        <v>19</v>
      </c>
      <c r="O44" s="46"/>
      <c r="P44" s="48"/>
      <c r="Q44" s="49"/>
      <c r="R44" s="48"/>
      <c r="S44" s="50"/>
    </row>
    <row r="45" spans="1:19" x14ac:dyDescent="0.15">
      <c r="A45" s="119"/>
      <c r="B45" s="120"/>
      <c r="C45" s="45"/>
      <c r="D45" s="121"/>
      <c r="E45" s="121"/>
      <c r="F45" s="121"/>
      <c r="G45" s="121"/>
      <c r="H45" s="121"/>
      <c r="I45" s="121"/>
      <c r="J45" s="121"/>
      <c r="K45" s="121"/>
      <c r="L45" s="121"/>
      <c r="M45" s="46"/>
      <c r="N45" s="47" t="s">
        <v>19</v>
      </c>
      <c r="O45" s="46"/>
      <c r="P45" s="48"/>
      <c r="Q45" s="49"/>
      <c r="R45" s="48"/>
      <c r="S45" s="50"/>
    </row>
    <row r="46" spans="1:19" x14ac:dyDescent="0.15">
      <c r="A46" s="119"/>
      <c r="B46" s="120"/>
      <c r="C46" s="45"/>
      <c r="D46" s="121"/>
      <c r="E46" s="121"/>
      <c r="F46" s="121"/>
      <c r="G46" s="121"/>
      <c r="H46" s="121"/>
      <c r="I46" s="121"/>
      <c r="J46" s="121"/>
      <c r="K46" s="121"/>
      <c r="L46" s="121"/>
      <c r="M46" s="46"/>
      <c r="N46" s="47" t="s">
        <v>19</v>
      </c>
      <c r="O46" s="46"/>
      <c r="P46" s="48"/>
      <c r="Q46" s="49"/>
      <c r="R46" s="48"/>
      <c r="S46" s="50"/>
    </row>
    <row r="47" spans="1:19" x14ac:dyDescent="0.15">
      <c r="A47" s="119"/>
      <c r="B47" s="120"/>
      <c r="C47" s="45"/>
      <c r="D47" s="121"/>
      <c r="E47" s="121"/>
      <c r="F47" s="121"/>
      <c r="G47" s="121"/>
      <c r="H47" s="121"/>
      <c r="I47" s="121"/>
      <c r="J47" s="121"/>
      <c r="K47" s="121"/>
      <c r="L47" s="121"/>
      <c r="M47" s="46"/>
      <c r="N47" s="47" t="s">
        <v>19</v>
      </c>
      <c r="O47" s="46"/>
      <c r="P47" s="48"/>
      <c r="Q47" s="49"/>
      <c r="R47" s="48"/>
      <c r="S47" s="50"/>
    </row>
    <row r="48" spans="1:19" x14ac:dyDescent="0.15">
      <c r="A48" s="119"/>
      <c r="B48" s="120"/>
      <c r="C48" s="45"/>
      <c r="D48" s="121"/>
      <c r="E48" s="121"/>
      <c r="F48" s="121"/>
      <c r="G48" s="121"/>
      <c r="H48" s="121"/>
      <c r="I48" s="121"/>
      <c r="J48" s="121"/>
      <c r="K48" s="121"/>
      <c r="L48" s="121"/>
      <c r="M48" s="46"/>
      <c r="N48" s="47" t="s">
        <v>19</v>
      </c>
      <c r="O48" s="46"/>
      <c r="P48" s="48"/>
      <c r="Q48" s="49"/>
      <c r="R48" s="48"/>
      <c r="S48" s="50"/>
    </row>
    <row r="49" spans="1:19" x14ac:dyDescent="0.15">
      <c r="A49" s="119"/>
      <c r="B49" s="120"/>
      <c r="C49" s="45"/>
      <c r="D49" s="129"/>
      <c r="E49" s="129"/>
      <c r="F49" s="129"/>
      <c r="G49" s="129"/>
      <c r="H49" s="129"/>
      <c r="I49" s="129"/>
      <c r="J49" s="129"/>
      <c r="K49" s="129"/>
      <c r="L49" s="129"/>
      <c r="M49" s="46"/>
      <c r="N49" s="47" t="s">
        <v>19</v>
      </c>
      <c r="O49" s="46"/>
      <c r="P49" s="48"/>
      <c r="Q49" s="49"/>
      <c r="R49" s="48"/>
      <c r="S49" s="50"/>
    </row>
    <row r="50" spans="1:19" x14ac:dyDescent="0.15">
      <c r="A50" s="119"/>
      <c r="B50" s="120"/>
      <c r="C50" s="45"/>
      <c r="D50" s="121"/>
      <c r="E50" s="121"/>
      <c r="F50" s="121"/>
      <c r="G50" s="121"/>
      <c r="H50" s="121"/>
      <c r="I50" s="121"/>
      <c r="J50" s="121"/>
      <c r="K50" s="121"/>
      <c r="L50" s="121"/>
      <c r="M50" s="46"/>
      <c r="N50" s="47" t="s">
        <v>19</v>
      </c>
      <c r="O50" s="46"/>
      <c r="P50" s="48"/>
      <c r="Q50" s="49"/>
      <c r="R50" s="53"/>
      <c r="S50" s="50"/>
    </row>
    <row r="51" spans="1:19" x14ac:dyDescent="0.15">
      <c r="A51" s="119"/>
      <c r="B51" s="120"/>
      <c r="C51" s="45"/>
      <c r="D51" s="121"/>
      <c r="E51" s="121"/>
      <c r="F51" s="121"/>
      <c r="G51" s="121"/>
      <c r="H51" s="121"/>
      <c r="I51" s="121"/>
      <c r="J51" s="121"/>
      <c r="K51" s="121"/>
      <c r="L51" s="121"/>
      <c r="M51" s="46"/>
      <c r="N51" s="47" t="s">
        <v>19</v>
      </c>
      <c r="O51" s="46"/>
      <c r="P51" s="48"/>
      <c r="Q51" s="49"/>
      <c r="R51" s="53"/>
      <c r="S51" s="50"/>
    </row>
    <row r="52" spans="1:19" x14ac:dyDescent="0.15">
      <c r="A52" s="119"/>
      <c r="B52" s="120"/>
      <c r="C52" s="45"/>
      <c r="D52" s="121"/>
      <c r="E52" s="121"/>
      <c r="F52" s="121"/>
      <c r="G52" s="121"/>
      <c r="H52" s="121"/>
      <c r="I52" s="121"/>
      <c r="J52" s="121"/>
      <c r="K52" s="121"/>
      <c r="L52" s="121"/>
      <c r="M52" s="46"/>
      <c r="N52" s="47" t="s">
        <v>19</v>
      </c>
      <c r="O52" s="46"/>
      <c r="P52" s="48"/>
      <c r="Q52" s="49"/>
      <c r="R52" s="53"/>
      <c r="S52" s="50"/>
    </row>
    <row r="53" spans="1:19" x14ac:dyDescent="0.15">
      <c r="A53" s="119"/>
      <c r="B53" s="120"/>
      <c r="C53" s="45"/>
      <c r="D53" s="121"/>
      <c r="E53" s="121"/>
      <c r="F53" s="121"/>
      <c r="G53" s="121"/>
      <c r="H53" s="121"/>
      <c r="I53" s="121"/>
      <c r="J53" s="121"/>
      <c r="K53" s="121"/>
      <c r="L53" s="121"/>
      <c r="M53" s="46"/>
      <c r="N53" s="47" t="s">
        <v>19</v>
      </c>
      <c r="O53" s="46"/>
      <c r="P53" s="48"/>
      <c r="Q53" s="49"/>
      <c r="R53" s="53"/>
      <c r="S53" s="54"/>
    </row>
    <row r="54" spans="1:19" x14ac:dyDescent="0.15">
      <c r="A54" s="119"/>
      <c r="B54" s="120"/>
      <c r="C54" s="45"/>
      <c r="D54" s="121"/>
      <c r="E54" s="121"/>
      <c r="F54" s="121"/>
      <c r="G54" s="121"/>
      <c r="H54" s="121"/>
      <c r="I54" s="121"/>
      <c r="J54" s="121"/>
      <c r="K54" s="121"/>
      <c r="L54" s="121"/>
      <c r="M54" s="46"/>
      <c r="N54" s="47" t="s">
        <v>19</v>
      </c>
      <c r="O54" s="46"/>
      <c r="P54" s="48"/>
      <c r="Q54" s="49"/>
      <c r="R54" s="53"/>
      <c r="S54" s="54"/>
    </row>
    <row r="55" spans="1:19" x14ac:dyDescent="0.15">
      <c r="A55" s="119"/>
      <c r="B55" s="120"/>
      <c r="C55" s="45"/>
      <c r="D55" s="121"/>
      <c r="E55" s="121"/>
      <c r="F55" s="121"/>
      <c r="G55" s="121"/>
      <c r="H55" s="121"/>
      <c r="I55" s="121"/>
      <c r="J55" s="121"/>
      <c r="K55" s="121"/>
      <c r="L55" s="121"/>
      <c r="M55" s="46"/>
      <c r="N55" s="47" t="s">
        <v>19</v>
      </c>
      <c r="O55" s="46"/>
      <c r="P55" s="48"/>
      <c r="Q55" s="49"/>
      <c r="R55" s="53"/>
      <c r="S55" s="54"/>
    </row>
    <row r="56" spans="1:19" x14ac:dyDescent="0.15">
      <c r="A56" s="119"/>
      <c r="B56" s="120"/>
      <c r="C56" s="45"/>
      <c r="D56" s="121"/>
      <c r="E56" s="121"/>
      <c r="F56" s="121"/>
      <c r="G56" s="121"/>
      <c r="H56" s="121"/>
      <c r="I56" s="121"/>
      <c r="J56" s="121"/>
      <c r="K56" s="121"/>
      <c r="L56" s="121"/>
      <c r="M56" s="46"/>
      <c r="N56" s="47" t="s">
        <v>19</v>
      </c>
      <c r="O56" s="46"/>
      <c r="P56" s="48"/>
      <c r="Q56" s="49"/>
      <c r="R56" s="53"/>
      <c r="S56" s="54"/>
    </row>
    <row r="57" spans="1:19" x14ac:dyDescent="0.15">
      <c r="A57" s="119"/>
      <c r="B57" s="120"/>
      <c r="C57" s="45"/>
      <c r="D57" s="121"/>
      <c r="E57" s="121"/>
      <c r="F57" s="121"/>
      <c r="G57" s="121"/>
      <c r="H57" s="121"/>
      <c r="I57" s="121"/>
      <c r="J57" s="121"/>
      <c r="K57" s="121"/>
      <c r="L57" s="121"/>
      <c r="M57" s="46"/>
      <c r="N57" s="47" t="s">
        <v>19</v>
      </c>
      <c r="O57" s="46"/>
      <c r="P57" s="48"/>
      <c r="Q57" s="49"/>
      <c r="R57" s="53"/>
      <c r="S57" s="54"/>
    </row>
    <row r="58" spans="1:19" x14ac:dyDescent="0.15">
      <c r="A58" s="119"/>
      <c r="B58" s="120"/>
      <c r="C58" s="45"/>
      <c r="D58" s="121"/>
      <c r="E58" s="121"/>
      <c r="F58" s="121"/>
      <c r="G58" s="121"/>
      <c r="H58" s="121"/>
      <c r="I58" s="121"/>
      <c r="J58" s="121"/>
      <c r="K58" s="121"/>
      <c r="L58" s="121"/>
      <c r="M58" s="46"/>
      <c r="N58" s="47" t="s">
        <v>19</v>
      </c>
      <c r="O58" s="46"/>
      <c r="P58" s="48"/>
      <c r="Q58" s="49"/>
      <c r="R58" s="53"/>
      <c r="S58" s="54"/>
    </row>
    <row r="59" spans="1:19" x14ac:dyDescent="0.15">
      <c r="A59" s="119"/>
      <c r="B59" s="120"/>
      <c r="C59" s="45"/>
      <c r="D59" s="121"/>
      <c r="E59" s="121"/>
      <c r="F59" s="121"/>
      <c r="G59" s="121"/>
      <c r="H59" s="121"/>
      <c r="I59" s="121"/>
      <c r="J59" s="121"/>
      <c r="K59" s="121"/>
      <c r="L59" s="121"/>
      <c r="M59" s="46"/>
      <c r="N59" s="47" t="s">
        <v>19</v>
      </c>
      <c r="O59" s="46"/>
      <c r="P59" s="48"/>
      <c r="Q59" s="49"/>
      <c r="R59" s="53"/>
      <c r="S59" s="54"/>
    </row>
    <row r="60" spans="1:19" x14ac:dyDescent="0.15">
      <c r="A60" s="119"/>
      <c r="B60" s="120"/>
      <c r="C60" s="45"/>
      <c r="D60" s="121"/>
      <c r="E60" s="121"/>
      <c r="F60" s="121"/>
      <c r="G60" s="121"/>
      <c r="H60" s="121"/>
      <c r="I60" s="121"/>
      <c r="J60" s="121"/>
      <c r="K60" s="121"/>
      <c r="L60" s="121"/>
      <c r="M60" s="46"/>
      <c r="N60" s="47" t="s">
        <v>19</v>
      </c>
      <c r="O60" s="46"/>
      <c r="P60" s="48"/>
      <c r="Q60" s="49"/>
      <c r="R60" s="53"/>
      <c r="S60" s="54"/>
    </row>
    <row r="61" spans="1:19" x14ac:dyDescent="0.15">
      <c r="A61" s="119"/>
      <c r="B61" s="120"/>
      <c r="C61" s="45"/>
      <c r="D61" s="121"/>
      <c r="E61" s="121"/>
      <c r="F61" s="121"/>
      <c r="G61" s="121"/>
      <c r="H61" s="121"/>
      <c r="I61" s="121"/>
      <c r="J61" s="121"/>
      <c r="K61" s="121"/>
      <c r="L61" s="121"/>
      <c r="M61" s="46"/>
      <c r="N61" s="47" t="s">
        <v>19</v>
      </c>
      <c r="O61" s="46"/>
      <c r="P61" s="48"/>
      <c r="Q61" s="49"/>
      <c r="R61" s="53"/>
      <c r="S61" s="54"/>
    </row>
    <row r="62" spans="1:19" x14ac:dyDescent="0.15">
      <c r="A62" s="114"/>
      <c r="B62" s="115"/>
      <c r="C62" s="55"/>
      <c r="D62" s="116"/>
      <c r="E62" s="116"/>
      <c r="F62" s="116"/>
      <c r="G62" s="116"/>
      <c r="H62" s="116"/>
      <c r="I62" s="116"/>
      <c r="J62" s="116"/>
      <c r="K62" s="116"/>
      <c r="L62" s="116"/>
      <c r="M62" s="56"/>
      <c r="N62" s="57" t="s">
        <v>19</v>
      </c>
      <c r="O62" s="56"/>
      <c r="P62" s="58"/>
      <c r="Q62" s="59"/>
      <c r="R62" s="60"/>
      <c r="S62" s="61"/>
    </row>
    <row r="63" spans="1:19" x14ac:dyDescent="0.15">
      <c r="A63" s="117"/>
      <c r="B63" s="117"/>
      <c r="C63" s="62"/>
      <c r="D63" s="118"/>
      <c r="E63" s="118"/>
      <c r="F63" s="118"/>
      <c r="G63" s="118"/>
      <c r="H63" s="118"/>
      <c r="I63" s="118"/>
      <c r="J63" s="118"/>
      <c r="K63" s="118"/>
      <c r="L63" s="118"/>
      <c r="M63" s="63"/>
      <c r="N63" s="64"/>
      <c r="O63" s="63"/>
      <c r="Q63" s="65"/>
      <c r="R63" s="66"/>
    </row>
    <row r="64" spans="1:19" x14ac:dyDescent="0.15">
      <c r="A64" s="117"/>
      <c r="B64" s="117"/>
      <c r="C64" s="62"/>
      <c r="D64" s="118"/>
      <c r="E64" s="118"/>
      <c r="F64" s="118"/>
      <c r="G64" s="118"/>
      <c r="H64" s="118"/>
      <c r="I64" s="118"/>
      <c r="J64" s="118"/>
      <c r="K64" s="118"/>
      <c r="L64" s="118"/>
      <c r="M64" s="63"/>
      <c r="N64" s="64"/>
      <c r="O64" s="63"/>
      <c r="Q64" s="65"/>
      <c r="R64" s="66"/>
    </row>
    <row r="65" spans="1:18" x14ac:dyDescent="0.15">
      <c r="A65" s="117"/>
      <c r="B65" s="117"/>
      <c r="C65" s="62"/>
      <c r="D65" s="118"/>
      <c r="E65" s="118"/>
      <c r="F65" s="118"/>
      <c r="G65" s="118"/>
      <c r="H65" s="118"/>
      <c r="I65" s="118"/>
      <c r="J65" s="118"/>
      <c r="K65" s="118"/>
      <c r="L65" s="118"/>
      <c r="M65" s="63"/>
      <c r="N65" s="64"/>
      <c r="O65" s="63"/>
      <c r="Q65" s="65"/>
      <c r="R65" s="66"/>
    </row>
  </sheetData>
  <autoFilter ref="A4:T38" xr:uid="{D13341C7-9318-4952-9B9C-772EAB01BB78}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0">
    <mergeCell ref="A46:B46"/>
    <mergeCell ref="D46:L46"/>
    <mergeCell ref="A47:B47"/>
    <mergeCell ref="D47:L47"/>
    <mergeCell ref="A48:B48"/>
    <mergeCell ref="D48:L48"/>
    <mergeCell ref="A49:B49"/>
    <mergeCell ref="D49:L49"/>
    <mergeCell ref="A50:B50"/>
    <mergeCell ref="D50:L50"/>
    <mergeCell ref="A52:B52"/>
    <mergeCell ref="D52:L52"/>
    <mergeCell ref="A51:B51"/>
    <mergeCell ref="D51:L51"/>
    <mergeCell ref="A42:B42"/>
    <mergeCell ref="D42:L42"/>
    <mergeCell ref="A43:B43"/>
    <mergeCell ref="D43:L43"/>
    <mergeCell ref="A44:B44"/>
    <mergeCell ref="D44:L44"/>
    <mergeCell ref="A36:B36"/>
    <mergeCell ref="D36:L36"/>
    <mergeCell ref="A37:B37"/>
    <mergeCell ref="D37:L37"/>
    <mergeCell ref="A39:B39"/>
    <mergeCell ref="D39:L39"/>
    <mergeCell ref="A38:B38"/>
    <mergeCell ref="D38:L38"/>
    <mergeCell ref="A32:B32"/>
    <mergeCell ref="D32:L32"/>
    <mergeCell ref="A33:B33"/>
    <mergeCell ref="D33:L33"/>
    <mergeCell ref="A35:B35"/>
    <mergeCell ref="D35:L35"/>
    <mergeCell ref="A29:B29"/>
    <mergeCell ref="D29:L29"/>
    <mergeCell ref="A30:B30"/>
    <mergeCell ref="D30:L30"/>
    <mergeCell ref="A31:B31"/>
    <mergeCell ref="D31:L31"/>
    <mergeCell ref="A27:B27"/>
    <mergeCell ref="D27:L27"/>
    <mergeCell ref="A22:B22"/>
    <mergeCell ref="A28:B28"/>
    <mergeCell ref="D28:L28"/>
    <mergeCell ref="A25:B25"/>
    <mergeCell ref="D25:L25"/>
    <mergeCell ref="D24:L24"/>
    <mergeCell ref="A24:B24"/>
    <mergeCell ref="D22:L22"/>
    <mergeCell ref="A19:B19"/>
    <mergeCell ref="D19:L19"/>
    <mergeCell ref="D20:L20"/>
    <mergeCell ref="A16:B16"/>
    <mergeCell ref="D16:L16"/>
    <mergeCell ref="D18:L18"/>
    <mergeCell ref="N3:P3"/>
    <mergeCell ref="A3:B3"/>
    <mergeCell ref="A8:B8"/>
    <mergeCell ref="D17:L17"/>
    <mergeCell ref="D14:L14"/>
    <mergeCell ref="D9:L9"/>
    <mergeCell ref="A9:B9"/>
    <mergeCell ref="D5:L5"/>
    <mergeCell ref="A14:B14"/>
    <mergeCell ref="D15:L15"/>
    <mergeCell ref="D26:L26"/>
    <mergeCell ref="D23:L23"/>
    <mergeCell ref="D10:L10"/>
    <mergeCell ref="D11:L11"/>
    <mergeCell ref="A26:B26"/>
    <mergeCell ref="A23:B23"/>
    <mergeCell ref="A17:B17"/>
    <mergeCell ref="A13:B13"/>
    <mergeCell ref="A18:B18"/>
    <mergeCell ref="D13:L13"/>
    <mergeCell ref="D64:L64"/>
    <mergeCell ref="A12:B12"/>
    <mergeCell ref="D8:L8"/>
    <mergeCell ref="D12:L12"/>
    <mergeCell ref="A6:B6"/>
    <mergeCell ref="D6:L6"/>
    <mergeCell ref="D7:L7"/>
    <mergeCell ref="A10:B10"/>
    <mergeCell ref="A11:B11"/>
    <mergeCell ref="D21:L21"/>
    <mergeCell ref="A5:B5"/>
    <mergeCell ref="A41:B41"/>
    <mergeCell ref="D41:L41"/>
    <mergeCell ref="A65:B65"/>
    <mergeCell ref="D65:L65"/>
    <mergeCell ref="A34:B34"/>
    <mergeCell ref="D34:L34"/>
    <mergeCell ref="A40:B40"/>
    <mergeCell ref="D40:L40"/>
    <mergeCell ref="A64:B64"/>
    <mergeCell ref="A45:B45"/>
    <mergeCell ref="D45:L45"/>
    <mergeCell ref="O1:P1"/>
    <mergeCell ref="C1:N1"/>
    <mergeCell ref="A20:B20"/>
    <mergeCell ref="A21:B21"/>
    <mergeCell ref="A2:P2"/>
    <mergeCell ref="A7:B7"/>
    <mergeCell ref="A1:B1"/>
    <mergeCell ref="A15:B15"/>
    <mergeCell ref="A53:B53"/>
    <mergeCell ref="D53:L53"/>
    <mergeCell ref="A54:B54"/>
    <mergeCell ref="D54:L54"/>
    <mergeCell ref="A55:B55"/>
    <mergeCell ref="D55:L55"/>
    <mergeCell ref="A61:B61"/>
    <mergeCell ref="D61:L61"/>
    <mergeCell ref="A56:B56"/>
    <mergeCell ref="D56:L56"/>
    <mergeCell ref="A57:B57"/>
    <mergeCell ref="D57:L57"/>
    <mergeCell ref="A58:B58"/>
    <mergeCell ref="D58:L58"/>
    <mergeCell ref="A4:B4"/>
    <mergeCell ref="D4:L4"/>
    <mergeCell ref="A62:B62"/>
    <mergeCell ref="D62:L62"/>
    <mergeCell ref="A63:B63"/>
    <mergeCell ref="D63:L63"/>
    <mergeCell ref="A59:B59"/>
    <mergeCell ref="D59:L59"/>
    <mergeCell ref="A60:B60"/>
    <mergeCell ref="D60:L6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2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　個人成績</vt:lpstr>
      <vt:lpstr>試合結果</vt:lpstr>
      <vt:lpstr>試合結果!Print_Area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大樹</dc:creator>
  <cp:lastModifiedBy>陽祐 神﨑</cp:lastModifiedBy>
  <cp:lastPrinted>2020-07-27T05:54:06Z</cp:lastPrinted>
  <dcterms:created xsi:type="dcterms:W3CDTF">2005-10-30T10:20:59Z</dcterms:created>
  <dcterms:modified xsi:type="dcterms:W3CDTF">2026-08-03T12:27:52Z</dcterms:modified>
</cp:coreProperties>
</file>